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"/>
    </mc:Choice>
  </mc:AlternateContent>
  <bookViews>
    <workbookView xWindow="0" yWindow="0" windowWidth="20400" windowHeight="7455"/>
  </bookViews>
  <sheets>
    <sheet name="SEPTIEMBRE" sheetId="1" r:id="rId1"/>
  </sheets>
  <externalReferences>
    <externalReference r:id="rId2"/>
  </externalReferences>
  <definedNames>
    <definedName name="_xlnm._FilterDatabase" localSheetId="0" hidden="1">SEPTIEMBRE!$A$6:$B$31</definedName>
    <definedName name="_xlnm.Print_Titles" localSheetId="0">SEPTIEMBRE!$1:$7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 s="1"/>
  <c r="J29" i="1" s="1"/>
  <c r="I31" i="1"/>
  <c r="K30" i="1"/>
  <c r="H30" i="1"/>
  <c r="H29" i="1" s="1"/>
  <c r="H26" i="1" s="1"/>
  <c r="H25" i="1" s="1"/>
  <c r="G30" i="1"/>
  <c r="F30" i="1"/>
  <c r="E30" i="1"/>
  <c r="D30" i="1"/>
  <c r="D29" i="1" s="1"/>
  <c r="D26" i="1" s="1"/>
  <c r="D25" i="1" s="1"/>
  <c r="K29" i="1"/>
  <c r="G29" i="1"/>
  <c r="G26" i="1" s="1"/>
  <c r="G25" i="1" s="1"/>
  <c r="F29" i="1"/>
  <c r="E29" i="1"/>
  <c r="K28" i="1"/>
  <c r="K27" i="1" s="1"/>
  <c r="K26" i="1" s="1"/>
  <c r="K25" i="1" s="1"/>
  <c r="J28" i="1"/>
  <c r="L28" i="1" s="1"/>
  <c r="L27" i="1" s="1"/>
  <c r="I28" i="1"/>
  <c r="I27" i="1" s="1"/>
  <c r="H27" i="1"/>
  <c r="G27" i="1"/>
  <c r="F27" i="1"/>
  <c r="F26" i="1" s="1"/>
  <c r="F25" i="1" s="1"/>
  <c r="E27" i="1"/>
  <c r="D27" i="1"/>
  <c r="E26" i="1"/>
  <c r="E25" i="1" s="1"/>
  <c r="J24" i="1"/>
  <c r="L24" i="1" s="1"/>
  <c r="N24" i="1" s="1"/>
  <c r="I24" i="1"/>
  <c r="J23" i="1"/>
  <c r="L23" i="1" s="1"/>
  <c r="N23" i="1" s="1"/>
  <c r="I23" i="1"/>
  <c r="L22" i="1"/>
  <c r="N22" i="1" s="1"/>
  <c r="J22" i="1"/>
  <c r="I22" i="1"/>
  <c r="J21" i="1"/>
  <c r="L21" i="1" s="1"/>
  <c r="I21" i="1"/>
  <c r="J20" i="1"/>
  <c r="L20" i="1" s="1"/>
  <c r="N20" i="1" s="1"/>
  <c r="I20" i="1"/>
  <c r="L19" i="1"/>
  <c r="N19" i="1" s="1"/>
  <c r="J19" i="1"/>
  <c r="I19" i="1"/>
  <c r="J18" i="1"/>
  <c r="L18" i="1" s="1"/>
  <c r="M18" i="1" s="1"/>
  <c r="I18" i="1"/>
  <c r="K17" i="1"/>
  <c r="H17" i="1"/>
  <c r="G17" i="1"/>
  <c r="F17" i="1"/>
  <c r="F16" i="1" s="1"/>
  <c r="F12" i="1" s="1"/>
  <c r="F11" i="1" s="1"/>
  <c r="E17" i="1"/>
  <c r="D17" i="1"/>
  <c r="K16" i="1"/>
  <c r="H16" i="1"/>
  <c r="G16" i="1"/>
  <c r="E16" i="1"/>
  <c r="D16" i="1"/>
  <c r="J15" i="1"/>
  <c r="J14" i="1" s="1"/>
  <c r="J13" i="1" s="1"/>
  <c r="I15" i="1"/>
  <c r="K14" i="1"/>
  <c r="I14" i="1"/>
  <c r="I13" i="1" s="1"/>
  <c r="H14" i="1"/>
  <c r="G14" i="1"/>
  <c r="F14" i="1"/>
  <c r="E14" i="1"/>
  <c r="E13" i="1" s="1"/>
  <c r="E12" i="1" s="1"/>
  <c r="E11" i="1" s="1"/>
  <c r="E10" i="1" s="1"/>
  <c r="E8" i="1" s="1"/>
  <c r="D14" i="1"/>
  <c r="K13" i="1"/>
  <c r="H13" i="1"/>
  <c r="H12" i="1" s="1"/>
  <c r="H11" i="1" s="1"/>
  <c r="H10" i="1" s="1"/>
  <c r="H8" i="1" s="1"/>
  <c r="G13" i="1"/>
  <c r="F13" i="1"/>
  <c r="D13" i="1"/>
  <c r="D12" i="1" s="1"/>
  <c r="D11" i="1" s="1"/>
  <c r="K12" i="1"/>
  <c r="K11" i="1" s="1"/>
  <c r="K10" i="1" s="1"/>
  <c r="K8" i="1" s="1"/>
  <c r="G12" i="1"/>
  <c r="G11" i="1" s="1"/>
  <c r="G10" i="1" s="1"/>
  <c r="G8" i="1" s="1"/>
  <c r="J9" i="1"/>
  <c r="I9" i="1"/>
  <c r="N9" i="1" s="1"/>
  <c r="J17" i="1" l="1"/>
  <c r="J16" i="1" s="1"/>
  <c r="J12" i="1"/>
  <c r="J11" i="1" s="1"/>
  <c r="L15" i="1"/>
  <c r="L14" i="1" s="1"/>
  <c r="L13" i="1" s="1"/>
  <c r="M22" i="1"/>
  <c r="J27" i="1"/>
  <c r="J26" i="1" s="1"/>
  <c r="J25" i="1" s="1"/>
  <c r="M19" i="1"/>
  <c r="M23" i="1"/>
  <c r="M21" i="1"/>
  <c r="D10" i="1"/>
  <c r="D8" i="1" s="1"/>
  <c r="L17" i="1"/>
  <c r="F10" i="1"/>
  <c r="F8" i="1" s="1"/>
  <c r="M20" i="1"/>
  <c r="M24" i="1"/>
  <c r="N21" i="1"/>
  <c r="M28" i="1"/>
  <c r="M27" i="1" s="1"/>
  <c r="M9" i="1"/>
  <c r="N18" i="1"/>
  <c r="I30" i="1"/>
  <c r="I29" i="1" s="1"/>
  <c r="I26" i="1" s="1"/>
  <c r="I25" i="1" s="1"/>
  <c r="L31" i="1"/>
  <c r="M31" i="1" s="1"/>
  <c r="M30" i="1" s="1"/>
  <c r="M29" i="1" s="1"/>
  <c r="N15" i="1"/>
  <c r="I17" i="1"/>
  <c r="I16" i="1" s="1"/>
  <c r="I12" i="1" s="1"/>
  <c r="I11" i="1" s="1"/>
  <c r="I10" i="1" s="1"/>
  <c r="I8" i="1" s="1"/>
  <c r="N14" i="1" l="1"/>
  <c r="J10" i="1"/>
  <c r="J8" i="1" s="1"/>
  <c r="M17" i="1"/>
  <c r="M16" i="1" s="1"/>
  <c r="M15" i="1"/>
  <c r="M14" i="1" s="1"/>
  <c r="M13" i="1" s="1"/>
  <c r="N31" i="1"/>
  <c r="L30" i="1"/>
  <c r="L16" i="1"/>
  <c r="N16" i="1" s="1"/>
  <c r="N17" i="1"/>
  <c r="M26" i="1"/>
  <c r="M25" i="1" s="1"/>
  <c r="N13" i="1"/>
  <c r="M12" i="1" l="1"/>
  <c r="M11" i="1" s="1"/>
  <c r="M10" i="1" s="1"/>
  <c r="M8" i="1" s="1"/>
  <c r="L12" i="1"/>
  <c r="N30" i="1"/>
  <c r="L29" i="1"/>
  <c r="N12" i="1" l="1"/>
  <c r="L11" i="1"/>
  <c r="N29" i="1"/>
  <c r="L26" i="1"/>
  <c r="N11" i="1" l="1"/>
  <c r="L25" i="1"/>
  <c r="N25" i="1" s="1"/>
  <c r="N26" i="1"/>
  <c r="L10" i="1" l="1"/>
  <c r="L8" i="1" s="1"/>
  <c r="N8" i="1" s="1"/>
  <c r="N10" i="1" l="1"/>
</calcChain>
</file>

<file path=xl/sharedStrings.xml><?xml version="1.0" encoding="utf-8"?>
<sst xmlns="http://schemas.openxmlformats.org/spreadsheetml/2006/main" count="94" uniqueCount="74">
  <si>
    <t>EMPRESA DEDESARROLLO URBANO LTDA EDUA</t>
  </si>
  <si>
    <t>NIT. 890.001.424-3</t>
  </si>
  <si>
    <t xml:space="preserve">  </t>
  </si>
  <si>
    <t>EJECUCIÓN PRESUPUESTAL DE INGRESOS SEPTIEMBRE DE 2018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</si>
  <si>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</si>
  <si>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</si>
  <si>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</si>
  <si>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</si>
  <si>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</si>
  <si>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</si>
  <si>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</si>
  <si>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</si>
  <si>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</si>
  <si>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</si>
  <si>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</si>
  <si>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</si>
  <si>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</si>
  <si>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</si>
  <si>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</si>
  <si>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</si>
  <si>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</si>
  <si>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</si>
  <si>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</si>
  <si>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</si>
  <si>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</si>
  <si>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</si>
  <si>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</si>
  <si>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</si>
  <si>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</si>
  <si>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</si>
  <si>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</si>
  <si>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</si>
  <si>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</si>
  <si>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</si>
  <si>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- INMOBILIARIA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</si>
  <si>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</si>
  <si>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</si>
  <si>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</si>
  <si>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</si>
  <si>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</si>
  <si>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 - ORNATO, SIEMBRA Y MANTENIMIENTO DE JARDINES</t>
  </si>
  <si>
    <t>1.1.02.98.98.02</t>
  </si>
  <si>
    <t>Contrato interadministrativo  - INFRAESTRUCTURA</t>
  </si>
  <si>
    <t>1.1.02.98.98.12</t>
  </si>
  <si>
    <t>Contrato Interadministrativo  - SETTA</t>
  </si>
  <si>
    <t>1.1.02.98.98.10</t>
  </si>
  <si>
    <t>Otros Contratos Interadministrativos (Gestión Gerencial)</t>
  </si>
  <si>
    <t>1.1.02.98.98.15</t>
  </si>
  <si>
    <t>Contrato Interadministrativo  - Parqueadero taxistas</t>
  </si>
  <si>
    <t>1.1.02.98.98.16</t>
  </si>
  <si>
    <t>Contrato Interadministrativo  Placita Campesina</t>
  </si>
  <si>
    <t>1.1.02.98.98.18</t>
  </si>
  <si>
    <t>Contrato Interadministrativo  Zoonosis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</si>
  <si>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</si>
  <si>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</si>
  <si>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</si>
  <si>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</si>
  <si>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</si>
  <si>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</si>
  <si>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</si>
  <si>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</si>
  <si>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</si>
  <si>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</si>
  <si>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</si>
  <si>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</si>
  <si>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</si>
  <si>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</si>
  <si>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</si>
  <si>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REVISO</t>
  </si>
  <si>
    <t>ELABORO</t>
  </si>
  <si>
    <t>JACKSON PELÁEZ PÉREZ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</si>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</sst>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13" x14ac:knownFonts="1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6" fillId="0" borderId="0" applyFill="0" applyBorder="0" applyAlignment="0" applyProtection="0"/>
    <xf numFmtId="9" fontId="6" fillId="0" borderId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4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vertical="center" wrapText="1"/>
    </xf>
    <xf numFmtId="165" fontId="5" fillId="3" borderId="25" xfId="1" applyFont="1" applyFill="1" applyBorder="1" applyAlignment="1">
      <alignment vertical="center" wrapText="1"/>
    </xf>
    <xf numFmtId="10" fontId="5" fillId="3" borderId="26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vertical="center" wrapText="1"/>
    </xf>
    <xf numFmtId="165" fontId="3" fillId="0" borderId="16" xfId="1" applyFont="1" applyFill="1" applyBorder="1" applyAlignment="1">
      <alignment vertical="center" wrapText="1"/>
    </xf>
    <xf numFmtId="10" fontId="3" fillId="0" borderId="20" xfId="2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164" fontId="5" fillId="3" borderId="28" xfId="1" applyNumberFormat="1" applyFont="1" applyFill="1" applyBorder="1" applyAlignment="1">
      <alignment vertical="center" wrapText="1"/>
    </xf>
    <xf numFmtId="10" fontId="5" fillId="3" borderId="29" xfId="2" applyNumberFormat="1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5" fillId="3" borderId="31" xfId="1" applyNumberFormat="1" applyFont="1" applyFill="1" applyBorder="1" applyAlignment="1">
      <alignment vertical="center" wrapText="1"/>
    </xf>
    <xf numFmtId="165" fontId="5" fillId="3" borderId="31" xfId="1" applyFont="1" applyFill="1" applyBorder="1" applyAlignment="1">
      <alignment vertical="center" wrapText="1"/>
    </xf>
    <xf numFmtId="10" fontId="5" fillId="3" borderId="32" xfId="2" applyNumberFormat="1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164" fontId="5" fillId="3" borderId="34" xfId="1" applyNumberFormat="1" applyFont="1" applyFill="1" applyBorder="1" applyAlignment="1">
      <alignment vertical="center" wrapText="1"/>
    </xf>
    <xf numFmtId="165" fontId="5" fillId="3" borderId="34" xfId="1" applyFont="1" applyFill="1" applyBorder="1" applyAlignment="1">
      <alignment vertical="center" wrapText="1"/>
    </xf>
    <xf numFmtId="10" fontId="5" fillId="3" borderId="35" xfId="2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3" fillId="0" borderId="16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165" fontId="5" fillId="3" borderId="28" xfId="1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1" applyNumberFormat="1" applyFont="1" applyFill="1" applyBorder="1" applyAlignment="1">
      <alignment vertical="center" wrapText="1"/>
    </xf>
    <xf numFmtId="165" fontId="5" fillId="3" borderId="19" xfId="1" applyFont="1" applyFill="1" applyBorder="1" applyAlignment="1">
      <alignment vertical="center" wrapText="1"/>
    </xf>
    <xf numFmtId="10" fontId="5" fillId="3" borderId="37" xfId="2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3" fillId="0" borderId="31" xfId="1" applyNumberFormat="1" applyFont="1" applyFill="1" applyBorder="1" applyAlignment="1">
      <alignment vertical="center" wrapText="1"/>
    </xf>
    <xf numFmtId="165" fontId="3" fillId="0" borderId="31" xfId="1" applyFont="1" applyFill="1" applyBorder="1" applyAlignment="1">
      <alignment vertical="center" wrapText="1"/>
    </xf>
    <xf numFmtId="10" fontId="3" fillId="0" borderId="31" xfId="2" applyNumberFormat="1" applyFont="1" applyFill="1" applyBorder="1" applyAlignment="1">
      <alignment vertical="center" wrapText="1"/>
    </xf>
    <xf numFmtId="164" fontId="7" fillId="0" borderId="3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 wrapText="1"/>
    </xf>
    <xf numFmtId="164" fontId="5" fillId="3" borderId="39" xfId="1" applyNumberFormat="1" applyFont="1" applyFill="1" applyBorder="1" applyAlignment="1">
      <alignment vertical="center" wrapText="1"/>
    </xf>
    <xf numFmtId="165" fontId="5" fillId="3" borderId="39" xfId="1" applyFont="1" applyFill="1" applyBorder="1" applyAlignment="1">
      <alignment vertical="center" wrapText="1"/>
    </xf>
    <xf numFmtId="10" fontId="5" fillId="3" borderId="40" xfId="2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vertical="center" wrapText="1"/>
    </xf>
    <xf numFmtId="165" fontId="3" fillId="0" borderId="22" xfId="1" applyFont="1" applyFill="1" applyBorder="1" applyAlignment="1">
      <alignment vertical="center" wrapText="1"/>
    </xf>
    <xf numFmtId="1" fontId="3" fillId="0" borderId="22" xfId="1" applyNumberFormat="1" applyFont="1" applyFill="1" applyBorder="1" applyAlignment="1">
      <alignment vertical="center" wrapText="1"/>
    </xf>
    <xf numFmtId="10" fontId="3" fillId="0" borderId="23" xfId="2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31</xdr:row>
          <xdr:rowOff>0</xdr:rowOff>
        </xdr:from>
        <xdr:to>
          <xdr:col>1</xdr:col>
          <xdr:colOff>304800</xdr:colOff>
          <xdr:row>31</xdr:row>
          <xdr:rowOff>0</xdr:rowOff>
        </xdr:to>
        <xdr:sp macro="" textlink="">
          <xdr:nvSpPr>
            <xdr:cNvPr id="1025" name="Image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428625</xdr:colOff>
      <xdr:row>0</xdr:row>
      <xdr:rowOff>0</xdr:rowOff>
    </xdr:from>
    <xdr:to>
      <xdr:col>1</xdr:col>
      <xdr:colOff>933450</xdr:colOff>
      <xdr:row>3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EJECUCION%20DE%20INGRES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MARZO"/>
      <sheetName val="ABRIL"/>
      <sheetName val="MAYO"/>
      <sheetName val="JUNIO"/>
      <sheetName val="vigencia tesorería V.1012-10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/>
      <sheetData sheetId="2"/>
      <sheetData sheetId="3">
        <row r="9">
          <cell r="L9">
            <v>0</v>
          </cell>
        </row>
      </sheetData>
      <sheetData sheetId="4">
        <row r="9">
          <cell r="L9">
            <v>0</v>
          </cell>
        </row>
      </sheetData>
      <sheetData sheetId="5">
        <row r="15">
          <cell r="L15">
            <v>152362947</v>
          </cell>
        </row>
      </sheetData>
      <sheetData sheetId="6">
        <row r="15">
          <cell r="L15">
            <v>217439192</v>
          </cell>
        </row>
      </sheetData>
      <sheetData sheetId="7">
        <row r="15">
          <cell r="L15">
            <v>279037809</v>
          </cell>
        </row>
      </sheetData>
      <sheetData sheetId="8">
        <row r="5">
          <cell r="I5" t="str">
            <v>APROPIACIÓN DEFINITIVA</v>
          </cell>
        </row>
      </sheetData>
      <sheetData sheetId="9"/>
      <sheetData sheetId="10">
        <row r="9">
          <cell r="L9">
            <v>645503448</v>
          </cell>
        </row>
      </sheetData>
      <sheetData sheetId="11">
        <row r="9">
          <cell r="L9">
            <v>645503448</v>
          </cell>
        </row>
        <row r="15">
          <cell r="L15">
            <v>478425468</v>
          </cell>
        </row>
        <row r="18">
          <cell r="L18">
            <v>0</v>
          </cell>
        </row>
        <row r="19">
          <cell r="L19">
            <v>53806223</v>
          </cell>
        </row>
        <row r="20">
          <cell r="L20">
            <v>232108315</v>
          </cell>
        </row>
        <row r="21">
          <cell r="L21">
            <v>0</v>
          </cell>
        </row>
        <row r="22">
          <cell r="L22">
            <v>70598645</v>
          </cell>
        </row>
        <row r="23">
          <cell r="L23">
            <v>124038034</v>
          </cell>
        </row>
        <row r="24">
          <cell r="L24">
            <v>32500000</v>
          </cell>
        </row>
        <row r="28">
          <cell r="L28">
            <v>200904</v>
          </cell>
        </row>
        <row r="31">
          <cell r="L31">
            <v>2170740</v>
          </cell>
        </row>
      </sheetData>
      <sheetData sheetId="12"/>
      <sheetData sheetId="13">
        <row r="15">
          <cell r="L15">
            <v>607875254</v>
          </cell>
        </row>
      </sheetData>
      <sheetData sheetId="14">
        <row r="9">
          <cell r="L9">
            <v>645503448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IS37"/>
  <sheetViews>
    <sheetView showGridLines="0" tabSelected="1" view="pageBreakPreview" topLeftCell="F1" zoomScale="80" zoomScaleNormal="60" zoomScaleSheetLayoutView="80" workbookViewId="0">
      <selection activeCell="M19" sqref="M19"/>
    </sheetView>
  </sheetViews>
  <sheetFormatPr baseColWidth="10" defaultRowHeight="15" x14ac:dyDescent="0.2"/>
  <cols>
    <col min="1" max="1" width="20.7109375" style="4" bestFit="1" customWidth="1"/>
    <col min="2" max="2" width="52.28515625" style="4" customWidth="1"/>
    <col min="3" max="3" width="8.28515625" style="4" customWidth="1"/>
    <col min="4" max="4" width="25.28515625" style="99" customWidth="1"/>
    <col min="5" max="5" width="30.7109375" style="99" customWidth="1"/>
    <col min="6" max="6" width="27.140625" style="99" customWidth="1"/>
    <col min="7" max="7" width="23.28515625" style="100" customWidth="1"/>
    <col min="8" max="8" width="21" style="99" customWidth="1"/>
    <col min="9" max="9" width="26" style="99" customWidth="1"/>
    <col min="10" max="10" width="25.85546875" style="99" customWidth="1"/>
    <col min="11" max="11" width="24.140625" style="99" customWidth="1"/>
    <col min="12" max="12" width="24.7109375" style="99" customWidth="1"/>
    <col min="13" max="13" width="26.42578125" style="99" customWidth="1"/>
    <col min="14" max="14" width="17" style="99" customWidth="1"/>
    <col min="15" max="15" width="2.140625" style="4" customWidth="1"/>
    <col min="16" max="16" width="26.140625" style="4" hidden="1" customWidth="1"/>
    <col min="17" max="16384" width="11.42578125" style="4"/>
  </cols>
  <sheetData>
    <row r="1" spans="1:14" ht="28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.75" customHeight="1" x14ac:dyDescent="0.2">
      <c r="A3" s="8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9" customHeight="1" thickBot="1" x14ac:dyDescent="0.25">
      <c r="A4" s="9"/>
      <c r="B4" s="10"/>
      <c r="C4" s="10"/>
      <c r="D4" s="11"/>
      <c r="E4" s="11"/>
      <c r="F4" s="11"/>
      <c r="G4" s="12"/>
      <c r="H4" s="13"/>
      <c r="I4" s="11"/>
      <c r="J4" s="11"/>
      <c r="K4" s="11"/>
      <c r="L4" s="12"/>
      <c r="M4" s="11"/>
      <c r="N4" s="14"/>
    </row>
    <row r="5" spans="1:14" ht="15.75" x14ac:dyDescent="0.2">
      <c r="A5" s="15" t="s">
        <v>4</v>
      </c>
      <c r="B5" s="16" t="s">
        <v>5</v>
      </c>
      <c r="C5" s="16" t="s">
        <v>6</v>
      </c>
      <c r="D5" s="17" t="s">
        <v>7</v>
      </c>
      <c r="E5" s="18" t="s">
        <v>8</v>
      </c>
      <c r="F5" s="19"/>
      <c r="G5" s="19"/>
      <c r="H5" s="20"/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21" t="s">
        <v>14</v>
      </c>
    </row>
    <row r="6" spans="1:14" ht="24.75" customHeight="1" x14ac:dyDescent="0.2">
      <c r="A6" s="22"/>
      <c r="B6" s="23"/>
      <c r="C6" s="23"/>
      <c r="D6" s="24"/>
      <c r="E6" s="25" t="s">
        <v>15</v>
      </c>
      <c r="F6" s="26"/>
      <c r="G6" s="27" t="s">
        <v>16</v>
      </c>
      <c r="H6" s="28" t="s">
        <v>17</v>
      </c>
      <c r="I6" s="24"/>
      <c r="J6" s="24"/>
      <c r="K6" s="24"/>
      <c r="L6" s="24"/>
      <c r="M6" s="24"/>
      <c r="N6" s="29"/>
    </row>
    <row r="7" spans="1:14" ht="22.5" customHeight="1" thickBot="1" x14ac:dyDescent="0.25">
      <c r="A7" s="30"/>
      <c r="B7" s="31"/>
      <c r="C7" s="31"/>
      <c r="D7" s="32"/>
      <c r="E7" s="33" t="s">
        <v>18</v>
      </c>
      <c r="F7" s="33" t="s">
        <v>19</v>
      </c>
      <c r="G7" s="34"/>
      <c r="H7" s="32"/>
      <c r="I7" s="32"/>
      <c r="J7" s="32"/>
      <c r="K7" s="32"/>
      <c r="L7" s="32"/>
      <c r="M7" s="32"/>
      <c r="N7" s="35"/>
    </row>
    <row r="8" spans="1:14" s="42" customFormat="1" ht="21.75" customHeight="1" thickBot="1" x14ac:dyDescent="0.25">
      <c r="A8" s="36"/>
      <c r="B8" s="37" t="s">
        <v>20</v>
      </c>
      <c r="C8" s="38" t="s">
        <v>21</v>
      </c>
      <c r="D8" s="39">
        <f>+D9+D10</f>
        <v>3702192190</v>
      </c>
      <c r="E8" s="40">
        <f>+E9+E10</f>
        <v>383674713</v>
      </c>
      <c r="F8" s="40">
        <f t="shared" ref="F8:M8" si="0">+F9+F10</f>
        <v>383674713</v>
      </c>
      <c r="G8" s="39">
        <f>+G9+G10</f>
        <v>345503448</v>
      </c>
      <c r="H8" s="40">
        <f t="shared" si="0"/>
        <v>0</v>
      </c>
      <c r="I8" s="39">
        <f>+I9+I10</f>
        <v>4047695638</v>
      </c>
      <c r="J8" s="39">
        <f t="shared" si="0"/>
        <v>1639351777</v>
      </c>
      <c r="K8" s="39">
        <f t="shared" si="0"/>
        <v>113746580.38</v>
      </c>
      <c r="L8" s="39">
        <f>+L9+L10</f>
        <v>1753098357.3800001</v>
      </c>
      <c r="M8" s="39">
        <f t="shared" si="0"/>
        <v>2294597280.6199999</v>
      </c>
      <c r="N8" s="41">
        <f>+L8/I8</f>
        <v>0.43311022225135004</v>
      </c>
    </row>
    <row r="9" spans="1:14" s="42" customFormat="1" ht="25.5" customHeight="1" thickBot="1" x14ac:dyDescent="0.25">
      <c r="A9" s="43">
        <v>0</v>
      </c>
      <c r="B9" s="44" t="s">
        <v>22</v>
      </c>
      <c r="C9" s="45" t="s">
        <v>23</v>
      </c>
      <c r="D9" s="46">
        <v>300000000</v>
      </c>
      <c r="E9" s="47">
        <v>0</v>
      </c>
      <c r="F9" s="47">
        <v>0</v>
      </c>
      <c r="G9" s="46">
        <v>345503448</v>
      </c>
      <c r="H9" s="47">
        <v>0</v>
      </c>
      <c r="I9" s="46">
        <f>+D9+E9-F9+G9-H9</f>
        <v>645503448</v>
      </c>
      <c r="J9" s="46">
        <f>+[1]AGOSTO!L9</f>
        <v>645503448</v>
      </c>
      <c r="K9" s="46"/>
      <c r="L9" s="46">
        <v>645503448</v>
      </c>
      <c r="M9" s="46">
        <f>+I9-L9</f>
        <v>0</v>
      </c>
      <c r="N9" s="48">
        <f>+L9/I9</f>
        <v>1</v>
      </c>
    </row>
    <row r="10" spans="1:14" s="42" customFormat="1" ht="31.5" customHeight="1" x14ac:dyDescent="0.2">
      <c r="A10" s="49">
        <v>1</v>
      </c>
      <c r="B10" s="50" t="s">
        <v>24</v>
      </c>
      <c r="C10" s="51" t="s">
        <v>21</v>
      </c>
      <c r="D10" s="52">
        <f t="shared" ref="D10:M10" si="1">+D11+D25</f>
        <v>3402192190</v>
      </c>
      <c r="E10" s="52">
        <f>+E11+E25</f>
        <v>383674713</v>
      </c>
      <c r="F10" s="52">
        <f t="shared" si="1"/>
        <v>383674713</v>
      </c>
      <c r="G10" s="52">
        <f t="shared" si="1"/>
        <v>0</v>
      </c>
      <c r="H10" s="52">
        <f t="shared" si="1"/>
        <v>0</v>
      </c>
      <c r="I10" s="52">
        <f>+I11+I25</f>
        <v>3402192190</v>
      </c>
      <c r="J10" s="52">
        <f t="shared" si="1"/>
        <v>993848329</v>
      </c>
      <c r="K10" s="52">
        <f t="shared" si="1"/>
        <v>113746580.38</v>
      </c>
      <c r="L10" s="52">
        <f>+L11+L25</f>
        <v>1107594909.3800001</v>
      </c>
      <c r="M10" s="52">
        <f t="shared" si="1"/>
        <v>2294597280.6199999</v>
      </c>
      <c r="N10" s="53">
        <f>L10/I10</f>
        <v>0.32555330431817847</v>
      </c>
    </row>
    <row r="11" spans="1:14" s="42" customFormat="1" ht="30" customHeight="1" x14ac:dyDescent="0.2">
      <c r="A11" s="54" t="s">
        <v>25</v>
      </c>
      <c r="B11" s="55" t="s">
        <v>26</v>
      </c>
      <c r="C11" s="56" t="s">
        <v>21</v>
      </c>
      <c r="D11" s="57">
        <f>+D12</f>
        <v>3400192190</v>
      </c>
      <c r="E11" s="58">
        <f>+E12</f>
        <v>383674713</v>
      </c>
      <c r="F11" s="58">
        <f t="shared" ref="F11:M11" si="2">+F12</f>
        <v>383674713</v>
      </c>
      <c r="G11" s="57">
        <f t="shared" si="2"/>
        <v>0</v>
      </c>
      <c r="H11" s="58">
        <f t="shared" si="2"/>
        <v>0</v>
      </c>
      <c r="I11" s="57">
        <f>+I12</f>
        <v>3400192190</v>
      </c>
      <c r="J11" s="57">
        <f t="shared" si="2"/>
        <v>991476685</v>
      </c>
      <c r="K11" s="57">
        <f t="shared" si="2"/>
        <v>112178492</v>
      </c>
      <c r="L11" s="57">
        <f>+L12</f>
        <v>1103655177</v>
      </c>
      <c r="M11" s="57">
        <f t="shared" si="2"/>
        <v>2296537013</v>
      </c>
      <c r="N11" s="59">
        <f>+L11/I11</f>
        <v>0.32458611611598343</v>
      </c>
    </row>
    <row r="12" spans="1:14" s="42" customFormat="1" ht="33" customHeight="1" x14ac:dyDescent="0.2">
      <c r="A12" s="54" t="s">
        <v>27</v>
      </c>
      <c r="B12" s="55" t="s">
        <v>28</v>
      </c>
      <c r="C12" s="56" t="s">
        <v>21</v>
      </c>
      <c r="D12" s="57">
        <f>+D13+D16</f>
        <v>3400192190</v>
      </c>
      <c r="E12" s="58">
        <f>+E13+E16</f>
        <v>383674713</v>
      </c>
      <c r="F12" s="58">
        <f t="shared" ref="F12:M12" si="3">+F13+F16</f>
        <v>383674713</v>
      </c>
      <c r="G12" s="57">
        <f t="shared" si="3"/>
        <v>0</v>
      </c>
      <c r="H12" s="58">
        <f t="shared" si="3"/>
        <v>0</v>
      </c>
      <c r="I12" s="57">
        <f>+I13+I16</f>
        <v>3400192190</v>
      </c>
      <c r="J12" s="57">
        <f t="shared" si="3"/>
        <v>991476685</v>
      </c>
      <c r="K12" s="57">
        <f t="shared" si="3"/>
        <v>112178492</v>
      </c>
      <c r="L12" s="57">
        <f>+L13+L16</f>
        <v>1103655177</v>
      </c>
      <c r="M12" s="57">
        <f t="shared" si="3"/>
        <v>2296537013</v>
      </c>
      <c r="N12" s="59">
        <f t="shared" ref="N12:N24" si="4">+L12/I12</f>
        <v>0.32458611611598343</v>
      </c>
    </row>
    <row r="13" spans="1:14" s="42" customFormat="1" ht="33" customHeight="1" x14ac:dyDescent="0.2">
      <c r="A13" s="54" t="s">
        <v>29</v>
      </c>
      <c r="B13" s="55" t="s">
        <v>30</v>
      </c>
      <c r="C13" s="56" t="s">
        <v>21</v>
      </c>
      <c r="D13" s="57">
        <f>+D14</f>
        <v>1100192190</v>
      </c>
      <c r="E13" s="58">
        <f>+E14</f>
        <v>0</v>
      </c>
      <c r="F13" s="58">
        <f t="shared" ref="F13:M14" si="5">+F14</f>
        <v>0</v>
      </c>
      <c r="G13" s="57">
        <f t="shared" si="5"/>
        <v>0</v>
      </c>
      <c r="H13" s="58">
        <f t="shared" si="5"/>
        <v>0</v>
      </c>
      <c r="I13" s="57">
        <f t="shared" si="5"/>
        <v>1100192190</v>
      </c>
      <c r="J13" s="57">
        <f t="shared" si="5"/>
        <v>478425468</v>
      </c>
      <c r="K13" s="57">
        <f t="shared" si="5"/>
        <v>66205065</v>
      </c>
      <c r="L13" s="57">
        <f>+L14</f>
        <v>544630533</v>
      </c>
      <c r="M13" s="57">
        <f t="shared" si="5"/>
        <v>555561657</v>
      </c>
      <c r="N13" s="59">
        <f t="shared" si="4"/>
        <v>0.49503217524203658</v>
      </c>
    </row>
    <row r="14" spans="1:14" s="42" customFormat="1" ht="37.5" customHeight="1" thickBot="1" x14ac:dyDescent="0.25">
      <c r="A14" s="60" t="s">
        <v>31</v>
      </c>
      <c r="B14" s="61" t="s">
        <v>32</v>
      </c>
      <c r="C14" s="62" t="s">
        <v>21</v>
      </c>
      <c r="D14" s="63">
        <f>+D15</f>
        <v>1100192190</v>
      </c>
      <c r="E14" s="64">
        <f>+E15</f>
        <v>0</v>
      </c>
      <c r="F14" s="64">
        <f t="shared" si="5"/>
        <v>0</v>
      </c>
      <c r="G14" s="63">
        <f t="shared" si="5"/>
        <v>0</v>
      </c>
      <c r="H14" s="64">
        <f t="shared" si="5"/>
        <v>0</v>
      </c>
      <c r="I14" s="63">
        <f t="shared" si="5"/>
        <v>1100192190</v>
      </c>
      <c r="J14" s="63">
        <f t="shared" si="5"/>
        <v>478425468</v>
      </c>
      <c r="K14" s="63">
        <f t="shared" si="5"/>
        <v>66205065</v>
      </c>
      <c r="L14" s="63">
        <f>+L15</f>
        <v>544630533</v>
      </c>
      <c r="M14" s="63">
        <f t="shared" si="5"/>
        <v>555561657</v>
      </c>
      <c r="N14" s="65">
        <f t="shared" si="4"/>
        <v>0.49503217524203658</v>
      </c>
    </row>
    <row r="15" spans="1:14" s="69" customFormat="1" ht="27.75" customHeight="1" thickBot="1" x14ac:dyDescent="0.25">
      <c r="A15" s="66" t="s">
        <v>33</v>
      </c>
      <c r="B15" s="67" t="s">
        <v>34</v>
      </c>
      <c r="C15" s="45" t="s">
        <v>23</v>
      </c>
      <c r="D15" s="46">
        <v>1100192190</v>
      </c>
      <c r="E15" s="47">
        <v>0</v>
      </c>
      <c r="F15" s="47">
        <v>0</v>
      </c>
      <c r="G15" s="46">
        <v>0</v>
      </c>
      <c r="H15" s="47">
        <v>0</v>
      </c>
      <c r="I15" s="46">
        <f>+D15+E15-F15+G15-H15</f>
        <v>1100192190</v>
      </c>
      <c r="J15" s="68">
        <f>+[1]AGOSTO!L15</f>
        <v>478425468</v>
      </c>
      <c r="K15" s="46">
        <v>66205065</v>
      </c>
      <c r="L15" s="46">
        <f>+K15+J15</f>
        <v>544630533</v>
      </c>
      <c r="M15" s="46">
        <f>+I15-L15</f>
        <v>555561657</v>
      </c>
      <c r="N15" s="48">
        <f t="shared" si="4"/>
        <v>0.49503217524203658</v>
      </c>
    </row>
    <row r="16" spans="1:14" s="42" customFormat="1" ht="34.5" customHeight="1" x14ac:dyDescent="0.2">
      <c r="A16" s="70" t="s">
        <v>35</v>
      </c>
      <c r="B16" s="50" t="s">
        <v>36</v>
      </c>
      <c r="C16" s="51" t="s">
        <v>21</v>
      </c>
      <c r="D16" s="52">
        <f>+D17</f>
        <v>2300000000</v>
      </c>
      <c r="E16" s="71">
        <f>+E17</f>
        <v>383674713</v>
      </c>
      <c r="F16" s="71">
        <f>+F17</f>
        <v>383674713</v>
      </c>
      <c r="G16" s="52">
        <f t="shared" ref="G16:M16" si="6">+G17</f>
        <v>0</v>
      </c>
      <c r="H16" s="71">
        <f t="shared" si="6"/>
        <v>0</v>
      </c>
      <c r="I16" s="52">
        <f t="shared" si="6"/>
        <v>2300000000</v>
      </c>
      <c r="J16" s="71">
        <f t="shared" si="6"/>
        <v>513051217</v>
      </c>
      <c r="K16" s="52">
        <f t="shared" si="6"/>
        <v>45973427</v>
      </c>
      <c r="L16" s="52">
        <f>+L17</f>
        <v>559024644</v>
      </c>
      <c r="M16" s="52">
        <f t="shared" si="6"/>
        <v>1740975356</v>
      </c>
      <c r="N16" s="53">
        <f t="shared" si="4"/>
        <v>0.24305419304347825</v>
      </c>
    </row>
    <row r="17" spans="1:16" s="42" customFormat="1" ht="37.5" customHeight="1" x14ac:dyDescent="0.2">
      <c r="A17" s="72" t="s">
        <v>37</v>
      </c>
      <c r="B17" s="73" t="s">
        <v>38</v>
      </c>
      <c r="C17" s="74" t="s">
        <v>21</v>
      </c>
      <c r="D17" s="75">
        <f t="shared" ref="D17:M17" si="7">SUM(D18:D24)</f>
        <v>2300000000</v>
      </c>
      <c r="E17" s="76">
        <f t="shared" si="7"/>
        <v>383674713</v>
      </c>
      <c r="F17" s="76">
        <f t="shared" si="7"/>
        <v>383674713</v>
      </c>
      <c r="G17" s="75">
        <f t="shared" si="7"/>
        <v>0</v>
      </c>
      <c r="H17" s="76">
        <f t="shared" si="7"/>
        <v>0</v>
      </c>
      <c r="I17" s="75">
        <f t="shared" si="7"/>
        <v>2300000000</v>
      </c>
      <c r="J17" s="76">
        <f t="shared" si="7"/>
        <v>513051217</v>
      </c>
      <c r="K17" s="75">
        <f t="shared" si="7"/>
        <v>45973427</v>
      </c>
      <c r="L17" s="75">
        <f t="shared" si="7"/>
        <v>559024644</v>
      </c>
      <c r="M17" s="75">
        <f t="shared" si="7"/>
        <v>1740975356</v>
      </c>
      <c r="N17" s="77">
        <f t="shared" si="4"/>
        <v>0.24305419304347825</v>
      </c>
    </row>
    <row r="18" spans="1:16" s="69" customFormat="1" ht="51.75" customHeight="1" x14ac:dyDescent="0.2">
      <c r="A18" s="78" t="s">
        <v>39</v>
      </c>
      <c r="B18" s="78" t="s">
        <v>40</v>
      </c>
      <c r="C18" s="79" t="s">
        <v>23</v>
      </c>
      <c r="D18" s="80">
        <v>230000000</v>
      </c>
      <c r="E18" s="81">
        <v>0</v>
      </c>
      <c r="F18" s="81">
        <v>0</v>
      </c>
      <c r="G18" s="80">
        <v>0</v>
      </c>
      <c r="H18" s="81">
        <v>0</v>
      </c>
      <c r="I18" s="80">
        <f t="shared" ref="I18:I24" si="8">+D18+E18-F18+G18-H18</f>
        <v>230000000</v>
      </c>
      <c r="J18" s="80">
        <f>+[1]AGOSTO!L18</f>
        <v>0</v>
      </c>
      <c r="K18" s="80">
        <v>0</v>
      </c>
      <c r="L18" s="80">
        <f t="shared" ref="L18:L24" si="9">+J18+K18</f>
        <v>0</v>
      </c>
      <c r="M18" s="80">
        <f t="shared" ref="M18:M24" si="10">+I18-L18</f>
        <v>230000000</v>
      </c>
      <c r="N18" s="82">
        <f t="shared" si="4"/>
        <v>0</v>
      </c>
    </row>
    <row r="19" spans="1:16" s="69" customFormat="1" ht="42" customHeight="1" x14ac:dyDescent="0.2">
      <c r="A19" s="78" t="s">
        <v>41</v>
      </c>
      <c r="B19" s="78" t="s">
        <v>42</v>
      </c>
      <c r="C19" s="79" t="s">
        <v>23</v>
      </c>
      <c r="D19" s="80">
        <v>350000000</v>
      </c>
      <c r="E19" s="81">
        <v>0</v>
      </c>
      <c r="F19" s="81">
        <v>0</v>
      </c>
      <c r="G19" s="80">
        <v>0</v>
      </c>
      <c r="H19" s="81">
        <v>0</v>
      </c>
      <c r="I19" s="80">
        <f t="shared" si="8"/>
        <v>350000000</v>
      </c>
      <c r="J19" s="80">
        <f>+[1]AGOSTO!L19</f>
        <v>53806223</v>
      </c>
      <c r="K19" s="80">
        <v>0</v>
      </c>
      <c r="L19" s="80">
        <f t="shared" si="9"/>
        <v>53806223</v>
      </c>
      <c r="M19" s="80">
        <f t="shared" si="10"/>
        <v>296193777</v>
      </c>
      <c r="N19" s="82">
        <f t="shared" si="4"/>
        <v>0.15373206571428571</v>
      </c>
    </row>
    <row r="20" spans="1:16" s="69" customFormat="1" ht="36.75" customHeight="1" x14ac:dyDescent="0.2">
      <c r="A20" s="78" t="s">
        <v>43</v>
      </c>
      <c r="B20" s="78" t="s">
        <v>44</v>
      </c>
      <c r="C20" s="79"/>
      <c r="D20" s="80">
        <v>720000000</v>
      </c>
      <c r="E20" s="81">
        <v>0</v>
      </c>
      <c r="F20" s="81">
        <v>0</v>
      </c>
      <c r="G20" s="83">
        <v>0</v>
      </c>
      <c r="H20" s="81">
        <v>0</v>
      </c>
      <c r="I20" s="80">
        <f t="shared" si="8"/>
        <v>720000000</v>
      </c>
      <c r="J20" s="80">
        <f>+[1]AGOSTO!L20</f>
        <v>232108315</v>
      </c>
      <c r="K20" s="80">
        <v>13473427</v>
      </c>
      <c r="L20" s="80">
        <f t="shared" si="9"/>
        <v>245581742</v>
      </c>
      <c r="M20" s="80">
        <f t="shared" si="10"/>
        <v>474418258</v>
      </c>
      <c r="N20" s="82">
        <f t="shared" si="4"/>
        <v>0.34108575277777775</v>
      </c>
    </row>
    <row r="21" spans="1:16" s="69" customFormat="1" ht="39" customHeight="1" x14ac:dyDescent="0.2">
      <c r="A21" s="78" t="s">
        <v>45</v>
      </c>
      <c r="B21" s="78" t="s">
        <v>46</v>
      </c>
      <c r="C21" s="79"/>
      <c r="D21" s="80">
        <v>1000000000</v>
      </c>
      <c r="E21" s="81">
        <v>0</v>
      </c>
      <c r="F21" s="81">
        <v>383674713</v>
      </c>
      <c r="G21" s="83">
        <v>0</v>
      </c>
      <c r="H21" s="81">
        <v>0</v>
      </c>
      <c r="I21" s="80">
        <f t="shared" si="8"/>
        <v>616325287</v>
      </c>
      <c r="J21" s="80">
        <f>+[1]AGOSTO!L21</f>
        <v>0</v>
      </c>
      <c r="K21" s="80">
        <v>0</v>
      </c>
      <c r="L21" s="80">
        <f t="shared" si="9"/>
        <v>0</v>
      </c>
      <c r="M21" s="80">
        <f>+I21-L21</f>
        <v>616325287</v>
      </c>
      <c r="N21" s="82">
        <f t="shared" si="4"/>
        <v>0</v>
      </c>
      <c r="P21" s="84"/>
    </row>
    <row r="22" spans="1:16" s="69" customFormat="1" ht="32.25" customHeight="1" x14ac:dyDescent="0.2">
      <c r="A22" s="78" t="s">
        <v>47</v>
      </c>
      <c r="B22" s="78" t="s">
        <v>48</v>
      </c>
      <c r="C22" s="79" t="s">
        <v>23</v>
      </c>
      <c r="D22" s="80">
        <v>0</v>
      </c>
      <c r="E22" s="81">
        <v>70598645</v>
      </c>
      <c r="F22" s="81">
        <v>0</v>
      </c>
      <c r="G22" s="83">
        <v>0</v>
      </c>
      <c r="H22" s="81">
        <v>0</v>
      </c>
      <c r="I22" s="80">
        <f t="shared" si="8"/>
        <v>70598645</v>
      </c>
      <c r="J22" s="80">
        <f>+[1]AGOSTO!L22</f>
        <v>70598645</v>
      </c>
      <c r="K22" s="80">
        <v>0</v>
      </c>
      <c r="L22" s="80">
        <f t="shared" si="9"/>
        <v>70598645</v>
      </c>
      <c r="M22" s="80">
        <f t="shared" si="10"/>
        <v>0</v>
      </c>
      <c r="N22" s="82">
        <f t="shared" si="4"/>
        <v>1</v>
      </c>
    </row>
    <row r="23" spans="1:16" s="69" customFormat="1" ht="42" customHeight="1" x14ac:dyDescent="0.2">
      <c r="A23" s="78" t="s">
        <v>49</v>
      </c>
      <c r="B23" s="78" t="s">
        <v>50</v>
      </c>
      <c r="C23" s="79" t="s">
        <v>23</v>
      </c>
      <c r="D23" s="80">
        <v>0</v>
      </c>
      <c r="E23" s="81">
        <v>248076068</v>
      </c>
      <c r="F23" s="81">
        <v>0</v>
      </c>
      <c r="G23" s="83">
        <v>0</v>
      </c>
      <c r="H23" s="81">
        <v>0</v>
      </c>
      <c r="I23" s="80">
        <f t="shared" si="8"/>
        <v>248076068</v>
      </c>
      <c r="J23" s="80">
        <f>+[1]AGOSTO!L23</f>
        <v>124038034</v>
      </c>
      <c r="K23" s="80">
        <v>0</v>
      </c>
      <c r="L23" s="80">
        <f t="shared" si="9"/>
        <v>124038034</v>
      </c>
      <c r="M23" s="80">
        <f t="shared" si="10"/>
        <v>124038034</v>
      </c>
      <c r="N23" s="82">
        <f t="shared" si="4"/>
        <v>0.5</v>
      </c>
    </row>
    <row r="24" spans="1:16" s="69" customFormat="1" ht="36.75" customHeight="1" x14ac:dyDescent="0.2">
      <c r="A24" s="78" t="s">
        <v>51</v>
      </c>
      <c r="B24" s="78" t="s">
        <v>52</v>
      </c>
      <c r="C24" s="79" t="s">
        <v>23</v>
      </c>
      <c r="D24" s="80">
        <v>0</v>
      </c>
      <c r="E24" s="81">
        <v>65000000</v>
      </c>
      <c r="F24" s="81">
        <v>0</v>
      </c>
      <c r="G24" s="83">
        <v>0</v>
      </c>
      <c r="H24" s="81">
        <v>0</v>
      </c>
      <c r="I24" s="80">
        <f t="shared" si="8"/>
        <v>65000000</v>
      </c>
      <c r="J24" s="80">
        <f>+[1]AGOSTO!L24</f>
        <v>32500000</v>
      </c>
      <c r="K24" s="80">
        <v>32500000</v>
      </c>
      <c r="L24" s="80">
        <f t="shared" si="9"/>
        <v>65000000</v>
      </c>
      <c r="M24" s="80">
        <f t="shared" si="10"/>
        <v>0</v>
      </c>
      <c r="N24" s="82">
        <f t="shared" si="4"/>
        <v>1</v>
      </c>
      <c r="P24" s="85" t="s">
        <v>53</v>
      </c>
    </row>
    <row r="25" spans="1:16" s="42" customFormat="1" ht="27.75" customHeight="1" x14ac:dyDescent="0.2">
      <c r="A25" s="86" t="s">
        <v>54</v>
      </c>
      <c r="B25" s="87" t="s">
        <v>55</v>
      </c>
      <c r="C25" s="88" t="s">
        <v>21</v>
      </c>
      <c r="D25" s="89">
        <f>+D26</f>
        <v>2000000</v>
      </c>
      <c r="E25" s="90">
        <f t="shared" ref="E25:M25" si="11">+E26</f>
        <v>0</v>
      </c>
      <c r="F25" s="90">
        <f t="shared" si="11"/>
        <v>0</v>
      </c>
      <c r="G25" s="89">
        <f t="shared" si="11"/>
        <v>0</v>
      </c>
      <c r="H25" s="90">
        <f t="shared" si="11"/>
        <v>0</v>
      </c>
      <c r="I25" s="89">
        <f t="shared" si="11"/>
        <v>2000000</v>
      </c>
      <c r="J25" s="90">
        <f t="shared" si="11"/>
        <v>2371644</v>
      </c>
      <c r="K25" s="89">
        <f t="shared" si="11"/>
        <v>1568088.38</v>
      </c>
      <c r="L25" s="89">
        <f t="shared" si="11"/>
        <v>3939732.38</v>
      </c>
      <c r="M25" s="89">
        <f t="shared" si="11"/>
        <v>-1939732.38</v>
      </c>
      <c r="N25" s="91">
        <f>+L25/I25</f>
        <v>1.9698661899999999</v>
      </c>
    </row>
    <row r="26" spans="1:16" s="42" customFormat="1" ht="28.5" customHeight="1" x14ac:dyDescent="0.2">
      <c r="A26" s="54" t="s">
        <v>56</v>
      </c>
      <c r="B26" s="55" t="s">
        <v>57</v>
      </c>
      <c r="C26" s="56" t="s">
        <v>21</v>
      </c>
      <c r="D26" s="57">
        <f>+D27+D29</f>
        <v>2000000</v>
      </c>
      <c r="E26" s="58">
        <f t="shared" ref="E26:M26" si="12">+E27+E29</f>
        <v>0</v>
      </c>
      <c r="F26" s="58">
        <f t="shared" si="12"/>
        <v>0</v>
      </c>
      <c r="G26" s="57">
        <f t="shared" si="12"/>
        <v>0</v>
      </c>
      <c r="H26" s="58">
        <f t="shared" si="12"/>
        <v>0</v>
      </c>
      <c r="I26" s="57">
        <f t="shared" si="12"/>
        <v>2000000</v>
      </c>
      <c r="J26" s="58">
        <f t="shared" si="12"/>
        <v>2371644</v>
      </c>
      <c r="K26" s="57">
        <f t="shared" si="12"/>
        <v>1568088.38</v>
      </c>
      <c r="L26" s="57">
        <f t="shared" si="12"/>
        <v>3939732.38</v>
      </c>
      <c r="M26" s="57">
        <f t="shared" si="12"/>
        <v>-1939732.38</v>
      </c>
      <c r="N26" s="59">
        <f>+L26/I26</f>
        <v>1.9698661899999999</v>
      </c>
    </row>
    <row r="27" spans="1:16" s="42" customFormat="1" ht="29.25" customHeight="1" thickBot="1" x14ac:dyDescent="0.25">
      <c r="A27" s="60" t="s">
        <v>58</v>
      </c>
      <c r="B27" s="61" t="s">
        <v>59</v>
      </c>
      <c r="C27" s="62" t="s">
        <v>21</v>
      </c>
      <c r="D27" s="63">
        <f>+D28</f>
        <v>0</v>
      </c>
      <c r="E27" s="64">
        <f t="shared" ref="E27:L27" si="13">+E28</f>
        <v>0</v>
      </c>
      <c r="F27" s="64">
        <f t="shared" si="13"/>
        <v>0</v>
      </c>
      <c r="G27" s="63">
        <f t="shared" si="13"/>
        <v>0</v>
      </c>
      <c r="H27" s="64">
        <f t="shared" si="13"/>
        <v>0</v>
      </c>
      <c r="I27" s="63">
        <f t="shared" si="13"/>
        <v>0</v>
      </c>
      <c r="J27" s="64">
        <f t="shared" si="13"/>
        <v>200904</v>
      </c>
      <c r="K27" s="63">
        <f t="shared" si="13"/>
        <v>1420904</v>
      </c>
      <c r="L27" s="63">
        <f t="shared" si="13"/>
        <v>1621808</v>
      </c>
      <c r="M27" s="63">
        <f>+M28</f>
        <v>-1621808</v>
      </c>
      <c r="N27" s="65">
        <v>0</v>
      </c>
    </row>
    <row r="28" spans="1:16" s="69" customFormat="1" ht="32.25" customHeight="1" thickBot="1" x14ac:dyDescent="0.25">
      <c r="A28" s="66" t="s">
        <v>60</v>
      </c>
      <c r="B28" s="67" t="s">
        <v>61</v>
      </c>
      <c r="C28" s="45" t="s">
        <v>23</v>
      </c>
      <c r="D28" s="46">
        <v>0</v>
      </c>
      <c r="E28" s="47">
        <v>0</v>
      </c>
      <c r="F28" s="47">
        <v>0</v>
      </c>
      <c r="G28" s="46">
        <v>0</v>
      </c>
      <c r="H28" s="47">
        <v>0</v>
      </c>
      <c r="I28" s="46">
        <f>+D28+E28-F28+G28-H28</f>
        <v>0</v>
      </c>
      <c r="J28" s="47">
        <f>+[1]AGOSTO!L28</f>
        <v>200904</v>
      </c>
      <c r="K28" s="46">
        <f>200904+1220000</f>
        <v>1420904</v>
      </c>
      <c r="L28" s="46">
        <f>+K28+J28</f>
        <v>1621808</v>
      </c>
      <c r="M28" s="46">
        <f>+I28-L28</f>
        <v>-1621808</v>
      </c>
      <c r="N28" s="48">
        <v>0</v>
      </c>
    </row>
    <row r="29" spans="1:16" s="42" customFormat="1" ht="42.75" customHeight="1" x14ac:dyDescent="0.2">
      <c r="A29" s="70" t="s">
        <v>62</v>
      </c>
      <c r="B29" s="50" t="s">
        <v>63</v>
      </c>
      <c r="C29" s="51" t="s">
        <v>21</v>
      </c>
      <c r="D29" s="52">
        <f>+D30</f>
        <v>2000000</v>
      </c>
      <c r="E29" s="71">
        <f t="shared" ref="E29:M30" si="14">+E30</f>
        <v>0</v>
      </c>
      <c r="F29" s="71">
        <f t="shared" si="14"/>
        <v>0</v>
      </c>
      <c r="G29" s="52">
        <f t="shared" si="14"/>
        <v>0</v>
      </c>
      <c r="H29" s="71">
        <f t="shared" si="14"/>
        <v>0</v>
      </c>
      <c r="I29" s="52">
        <f t="shared" si="14"/>
        <v>2000000</v>
      </c>
      <c r="J29" s="71">
        <f t="shared" si="14"/>
        <v>2170740</v>
      </c>
      <c r="K29" s="52">
        <f t="shared" si="14"/>
        <v>147184.38</v>
      </c>
      <c r="L29" s="52">
        <f t="shared" si="14"/>
        <v>2317924.38</v>
      </c>
      <c r="M29" s="52">
        <f t="shared" si="14"/>
        <v>-317924.37999999989</v>
      </c>
      <c r="N29" s="53">
        <f>+L29/I29</f>
        <v>1.15896219</v>
      </c>
    </row>
    <row r="30" spans="1:16" s="42" customFormat="1" ht="32.25" customHeight="1" thickBot="1" x14ac:dyDescent="0.25">
      <c r="A30" s="60" t="s">
        <v>64</v>
      </c>
      <c r="B30" s="61" t="s">
        <v>65</v>
      </c>
      <c r="C30" s="62" t="s">
        <v>21</v>
      </c>
      <c r="D30" s="63">
        <f>+D31</f>
        <v>2000000</v>
      </c>
      <c r="E30" s="64">
        <f t="shared" si="14"/>
        <v>0</v>
      </c>
      <c r="F30" s="64">
        <f t="shared" si="14"/>
        <v>0</v>
      </c>
      <c r="G30" s="63">
        <f t="shared" si="14"/>
        <v>0</v>
      </c>
      <c r="H30" s="64">
        <f t="shared" si="14"/>
        <v>0</v>
      </c>
      <c r="I30" s="63">
        <f t="shared" si="14"/>
        <v>2000000</v>
      </c>
      <c r="J30" s="64">
        <f t="shared" si="14"/>
        <v>2170740</v>
      </c>
      <c r="K30" s="63">
        <f t="shared" si="14"/>
        <v>147184.38</v>
      </c>
      <c r="L30" s="63">
        <f t="shared" si="14"/>
        <v>2317924.38</v>
      </c>
      <c r="M30" s="63">
        <f>+M31</f>
        <v>-317924.37999999989</v>
      </c>
      <c r="N30" s="65">
        <f>+L30/I30</f>
        <v>1.15896219</v>
      </c>
    </row>
    <row r="31" spans="1:16" s="69" customFormat="1" ht="36" customHeight="1" thickBot="1" x14ac:dyDescent="0.25">
      <c r="A31" s="92" t="s">
        <v>66</v>
      </c>
      <c r="B31" s="93" t="s">
        <v>67</v>
      </c>
      <c r="C31" s="94" t="s">
        <v>23</v>
      </c>
      <c r="D31" s="95">
        <v>2000000</v>
      </c>
      <c r="E31" s="96">
        <v>0</v>
      </c>
      <c r="F31" s="96">
        <v>0</v>
      </c>
      <c r="G31" s="95">
        <v>0</v>
      </c>
      <c r="H31" s="96">
        <v>0</v>
      </c>
      <c r="I31" s="95">
        <f>+D31+E31-F31+G31-H31</f>
        <v>2000000</v>
      </c>
      <c r="J31" s="97">
        <f>+[1]AGOSTO!L31</f>
        <v>2170740</v>
      </c>
      <c r="K31" s="95">
        <v>147184.38</v>
      </c>
      <c r="L31" s="95">
        <f>+K31+J31</f>
        <v>2317924.38</v>
      </c>
      <c r="M31" s="95">
        <f>+I31-L31</f>
        <v>-317924.37999999989</v>
      </c>
      <c r="N31" s="98">
        <f>+L31/I31</f>
        <v>1.15896219</v>
      </c>
    </row>
    <row r="33" spans="1:253" x14ac:dyDescent="0.2">
      <c r="F33" s="100"/>
    </row>
    <row r="34" spans="1:253" ht="18.75" customHeight="1" thickBot="1" x14ac:dyDescent="0.25">
      <c r="B34" s="101"/>
      <c r="C34" s="102"/>
      <c r="I34" s="103"/>
      <c r="J34" s="103"/>
      <c r="K34" s="103"/>
    </row>
    <row r="35" spans="1:253" ht="18.75" thickTop="1" x14ac:dyDescent="0.2">
      <c r="A35" s="104"/>
      <c r="B35" s="105" t="s">
        <v>68</v>
      </c>
      <c r="C35" s="106"/>
      <c r="D35" s="105"/>
      <c r="E35" s="105"/>
      <c r="G35" s="107"/>
      <c r="H35" s="105"/>
      <c r="I35" s="108" t="s">
        <v>69</v>
      </c>
      <c r="J35" s="109"/>
      <c r="K35" s="110"/>
      <c r="L35" s="105"/>
      <c r="M35" s="111"/>
      <c r="N35" s="111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</row>
    <row r="36" spans="1:253" ht="17.25" customHeight="1" x14ac:dyDescent="0.2">
      <c r="A36" s="104"/>
      <c r="B36" s="105" t="s">
        <v>70</v>
      </c>
      <c r="C36" s="106"/>
      <c r="D36" s="105"/>
      <c r="E36" s="105"/>
      <c r="G36" s="107"/>
      <c r="H36" s="105"/>
      <c r="I36" s="112" t="s">
        <v>71</v>
      </c>
      <c r="J36" s="112"/>
      <c r="K36" s="112"/>
      <c r="L36" s="105"/>
      <c r="M36" s="111"/>
      <c r="N36" s="111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</row>
    <row r="37" spans="1:253" ht="47.25" customHeight="1" x14ac:dyDescent="0.2">
      <c r="A37" s="104"/>
      <c r="B37" s="105" t="s">
        <v>72</v>
      </c>
      <c r="C37" s="113"/>
      <c r="D37" s="111"/>
      <c r="E37" s="111"/>
      <c r="G37" s="114"/>
      <c r="H37" s="111"/>
      <c r="I37" s="112" t="s">
        <v>73</v>
      </c>
      <c r="J37" s="112"/>
      <c r="K37" s="112"/>
      <c r="L37" s="111"/>
      <c r="M37" s="111"/>
      <c r="N37" s="111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</row>
  </sheetData>
  <sheetProtection selectLockedCells="1" selectUnlockedCells="1"/>
  <mergeCells count="19">
    <mergeCell ref="I36:K36"/>
    <mergeCell ref="I37:K37"/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B3:N3"/>
    <mergeCell ref="A5:A7"/>
    <mergeCell ref="B5:B7"/>
    <mergeCell ref="C5:C7"/>
    <mergeCell ref="D5:D7"/>
    <mergeCell ref="E5:H5"/>
    <mergeCell ref="I5:I7"/>
    <mergeCell ref="J5:J7"/>
  </mergeCells>
  <printOptions horizontalCentered="1"/>
  <pageMargins left="1.3779527559055118" right="0.19685039370078741" top="0.19685039370078741" bottom="0.19685039370078741" header="0.31496062992125984" footer="0.31496062992125984"/>
  <pageSetup paperSize="5" scale="45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2">
          <controlPr defaultSize="0" autoFill="0" autoLine="0" r:id="rId5">
            <anchor moveWithCells="1" sizeWithCells="1">
              <from>
                <xdr:col>1</xdr:col>
                <xdr:colOff>114300</xdr:colOff>
                <xdr:row>31</xdr:row>
                <xdr:rowOff>0</xdr:rowOff>
              </from>
              <to>
                <xdr:col>1</xdr:col>
                <xdr:colOff>304800</xdr:colOff>
                <xdr:row>31</xdr:row>
                <xdr:rowOff>0</xdr:rowOff>
              </to>
            </anchor>
          </controlPr>
        </control>
      </mc:Choice>
      <mc:Fallback>
        <control shapeId="1025" r:id="rId4" name="Imag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2019-02-07T15:16:44Z</dcterms:created>
  <dcterms:modified xsi:type="dcterms:W3CDTF">2019-02-07T15:20:14Z</dcterms:modified>
</cp:coreProperties>
</file>