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5570" windowHeight="8850"/>
  </bookViews>
  <sheets>
    <sheet name="INGRESOS" sheetId="10" r:id="rId1"/>
    <sheet name="GASTOS" sheetId="9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J39" i="10" l="1"/>
  <c r="I39" i="10"/>
  <c r="J38" i="10"/>
  <c r="L38" i="10" s="1"/>
  <c r="N38" i="10" s="1"/>
  <c r="I38" i="10"/>
  <c r="L37" i="10"/>
  <c r="N37" i="10" s="1"/>
  <c r="J37" i="10"/>
  <c r="I37" i="10"/>
  <c r="J36" i="10"/>
  <c r="L36" i="10" s="1"/>
  <c r="I36" i="10"/>
  <c r="I35" i="10"/>
  <c r="G35" i="10"/>
  <c r="N34" i="10"/>
  <c r="I33" i="10"/>
  <c r="I32" i="10" s="1"/>
  <c r="G33" i="10"/>
  <c r="G32" i="10"/>
  <c r="J31" i="10"/>
  <c r="L31" i="10" s="1"/>
  <c r="I31" i="10"/>
  <c r="I30" i="10" s="1"/>
  <c r="I29" i="10" s="1"/>
  <c r="I26" i="10" s="1"/>
  <c r="I25" i="10" s="1"/>
  <c r="K30" i="10"/>
  <c r="H30" i="10"/>
  <c r="H29" i="10" s="1"/>
  <c r="H26" i="10" s="1"/>
  <c r="H25" i="10" s="1"/>
  <c r="G30" i="10"/>
  <c r="F30" i="10"/>
  <c r="F29" i="10" s="1"/>
  <c r="F26" i="10" s="1"/>
  <c r="F25" i="10" s="1"/>
  <c r="E30" i="10"/>
  <c r="D30" i="10"/>
  <c r="D29" i="10" s="1"/>
  <c r="D26" i="10" s="1"/>
  <c r="D25" i="10" s="1"/>
  <c r="K29" i="10"/>
  <c r="G29" i="10"/>
  <c r="E29" i="10"/>
  <c r="E26" i="10" s="1"/>
  <c r="E25" i="10" s="1"/>
  <c r="J28" i="10"/>
  <c r="J27" i="10" s="1"/>
  <c r="I28" i="10"/>
  <c r="K27" i="10"/>
  <c r="K26" i="10" s="1"/>
  <c r="K25" i="10" s="1"/>
  <c r="I27" i="10"/>
  <c r="H27" i="10"/>
  <c r="G27" i="10"/>
  <c r="G26" i="10" s="1"/>
  <c r="G25" i="10" s="1"/>
  <c r="F27" i="10"/>
  <c r="E27" i="10"/>
  <c r="D27" i="10"/>
  <c r="L24" i="10"/>
  <c r="N24" i="10" s="1"/>
  <c r="I24" i="10"/>
  <c r="M24" i="10" s="1"/>
  <c r="L23" i="10"/>
  <c r="N23" i="10" s="1"/>
  <c r="I23" i="10"/>
  <c r="M23" i="10" s="1"/>
  <c r="L22" i="10"/>
  <c r="N22" i="10" s="1"/>
  <c r="I22" i="10"/>
  <c r="L21" i="10"/>
  <c r="N21" i="10" s="1"/>
  <c r="J21" i="10"/>
  <c r="I21" i="10"/>
  <c r="K20" i="10"/>
  <c r="J20" i="10"/>
  <c r="L20" i="10" s="1"/>
  <c r="N20" i="10" s="1"/>
  <c r="I20" i="10"/>
  <c r="J19" i="10"/>
  <c r="J17" i="10" s="1"/>
  <c r="J16" i="10" s="1"/>
  <c r="I19" i="10"/>
  <c r="L18" i="10"/>
  <c r="N18" i="10" s="1"/>
  <c r="I18" i="10"/>
  <c r="M18" i="10" s="1"/>
  <c r="K17" i="10"/>
  <c r="H17" i="10"/>
  <c r="H16" i="10" s="1"/>
  <c r="H12" i="10" s="1"/>
  <c r="H11" i="10" s="1"/>
  <c r="H10" i="10" s="1"/>
  <c r="H8" i="10" s="1"/>
  <c r="G17" i="10"/>
  <c r="G16" i="10" s="1"/>
  <c r="F17" i="10"/>
  <c r="E17" i="10"/>
  <c r="D17" i="10"/>
  <c r="D16" i="10" s="1"/>
  <c r="D12" i="10" s="1"/>
  <c r="D11" i="10" s="1"/>
  <c r="D10" i="10" s="1"/>
  <c r="D8" i="10" s="1"/>
  <c r="F16" i="10"/>
  <c r="E16" i="10"/>
  <c r="L15" i="10"/>
  <c r="N15" i="10" s="1"/>
  <c r="K15" i="10"/>
  <c r="J15" i="10"/>
  <c r="I15" i="10"/>
  <c r="I14" i="10" s="1"/>
  <c r="I13" i="10" s="1"/>
  <c r="K14" i="10"/>
  <c r="K13" i="10" s="1"/>
  <c r="K12" i="10" s="1"/>
  <c r="K11" i="10" s="1"/>
  <c r="K10" i="10" s="1"/>
  <c r="K8" i="10" s="1"/>
  <c r="J14" i="10"/>
  <c r="H14" i="10"/>
  <c r="G14" i="10"/>
  <c r="G13" i="10" s="1"/>
  <c r="G12" i="10" s="1"/>
  <c r="G11" i="10" s="1"/>
  <c r="G10" i="10" s="1"/>
  <c r="G8" i="10" s="1"/>
  <c r="F14" i="10"/>
  <c r="E14" i="10"/>
  <c r="D14" i="10"/>
  <c r="J13" i="10"/>
  <c r="J12" i="10" s="1"/>
  <c r="J11" i="10" s="1"/>
  <c r="H13" i="10"/>
  <c r="F13" i="10"/>
  <c r="F12" i="10" s="1"/>
  <c r="F11" i="10" s="1"/>
  <c r="F10" i="10" s="1"/>
  <c r="F8" i="10" s="1"/>
  <c r="E13" i="10"/>
  <c r="D13" i="10"/>
  <c r="E12" i="10"/>
  <c r="E11" i="10" s="1"/>
  <c r="E10" i="10" s="1"/>
  <c r="E8" i="10" s="1"/>
  <c r="L9" i="10"/>
  <c r="J9" i="10"/>
  <c r="I9" i="10"/>
  <c r="M9" i="10" s="1"/>
  <c r="M21" i="10" l="1"/>
  <c r="J30" i="10"/>
  <c r="J29" i="10" s="1"/>
  <c r="M36" i="10"/>
  <c r="M20" i="10"/>
  <c r="M22" i="10"/>
  <c r="M37" i="10"/>
  <c r="J26" i="10"/>
  <c r="J25" i="10" s="1"/>
  <c r="J10" i="10" s="1"/>
  <c r="J8" i="10" s="1"/>
  <c r="M38" i="10"/>
  <c r="J35" i="10"/>
  <c r="J33" i="10" s="1"/>
  <c r="J32" i="10" s="1"/>
  <c r="L30" i="10"/>
  <c r="N31" i="10"/>
  <c r="M31" i="10"/>
  <c r="M30" i="10" s="1"/>
  <c r="M29" i="10" s="1"/>
  <c r="N9" i="10"/>
  <c r="N36" i="10"/>
  <c r="L14" i="10"/>
  <c r="I17" i="10"/>
  <c r="I16" i="10" s="1"/>
  <c r="I12" i="10" s="1"/>
  <c r="I11" i="10" s="1"/>
  <c r="I10" i="10" s="1"/>
  <c r="I8" i="10" s="1"/>
  <c r="L19" i="10"/>
  <c r="L28" i="10"/>
  <c r="L39" i="10"/>
  <c r="N39" i="10" s="1"/>
  <c r="M15" i="10"/>
  <c r="M14" i="10" s="1"/>
  <c r="M13" i="10" s="1"/>
  <c r="M28" i="10" l="1"/>
  <c r="M27" i="10" s="1"/>
  <c r="M26" i="10" s="1"/>
  <c r="M25" i="10" s="1"/>
  <c r="L27" i="10"/>
  <c r="L29" i="10"/>
  <c r="N29" i="10" s="1"/>
  <c r="N30" i="10"/>
  <c r="N19" i="10"/>
  <c r="L17" i="10"/>
  <c r="M39" i="10"/>
  <c r="M35" i="10" s="1"/>
  <c r="M33" i="10" s="1"/>
  <c r="M32" i="10" s="1"/>
  <c r="M19" i="10"/>
  <c r="M17" i="10" s="1"/>
  <c r="M16" i="10" s="1"/>
  <c r="M12" i="10" s="1"/>
  <c r="M11" i="10" s="1"/>
  <c r="L35" i="10"/>
  <c r="N14" i="10"/>
  <c r="L13" i="10"/>
  <c r="M10" i="10" l="1"/>
  <c r="M8" i="10" s="1"/>
  <c r="L26" i="10"/>
  <c r="N17" i="10"/>
  <c r="L16" i="10"/>
  <c r="N16" i="10" s="1"/>
  <c r="N35" i="10"/>
  <c r="L33" i="10"/>
  <c r="L25" i="10"/>
  <c r="N25" i="10" s="1"/>
  <c r="N26" i="10"/>
  <c r="N13" i="10"/>
  <c r="L12" i="10" l="1"/>
  <c r="N33" i="10"/>
  <c r="L32" i="10"/>
  <c r="N32" i="10" s="1"/>
  <c r="L11" i="10"/>
  <c r="N12" i="10"/>
  <c r="N11" i="10" l="1"/>
  <c r="L10" i="10"/>
  <c r="N10" i="10" l="1"/>
  <c r="L8" i="10"/>
  <c r="N8" i="10" s="1"/>
</calcChain>
</file>

<file path=xl/comments1.xml><?xml version="1.0" encoding="utf-8"?>
<comments xmlns="http://schemas.openxmlformats.org/spreadsheetml/2006/main">
  <authors>
    <author>ContabFinanciera</author>
  </authors>
  <commentList>
    <comment ref="K15" authorId="0">
      <text>
        <r>
          <rPr>
            <b/>
            <sz val="9"/>
            <color indexed="81"/>
            <rFont val="Tahoma"/>
            <family val="2"/>
          </rPr>
          <t>ContabFinanciera:</t>
        </r>
        <r>
          <rPr>
            <sz val="9"/>
            <color indexed="81"/>
            <rFont val="Tahoma"/>
            <family val="2"/>
          </rPr>
          <t xml:space="preserve">
Recaudo tomados de la Transferencia menos recuado de años anteriores</t>
        </r>
      </text>
    </comment>
    <comment ref="K20" authorId="0">
      <text>
        <r>
          <rPr>
            <b/>
            <sz val="9"/>
            <color indexed="81"/>
            <rFont val="Tahoma"/>
            <family val="2"/>
          </rPr>
          <t>Ingresos del 1 al 11 incluyendo Grúas</t>
        </r>
      </text>
    </comment>
    <comment ref="K31" authorId="0">
      <text>
        <r>
          <rPr>
            <b/>
            <sz val="9"/>
            <color indexed="81"/>
            <rFont val="Tahoma"/>
            <family val="2"/>
          </rPr>
          <t>ContabFinanciera:</t>
        </r>
        <r>
          <rPr>
            <sz val="9"/>
            <color indexed="81"/>
            <rFont val="Tahoma"/>
            <family val="2"/>
          </rPr>
          <t xml:space="preserve">
De Operaciones 
Bancarias
</t>
        </r>
      </text>
    </comment>
    <comment ref="K36" authorId="0">
      <text>
        <r>
          <rPr>
            <b/>
            <sz val="9"/>
            <color indexed="81"/>
            <rFont val="Tahoma"/>
            <family val="2"/>
          </rPr>
          <t>ContabFinanciera:</t>
        </r>
        <r>
          <rPr>
            <sz val="9"/>
            <color indexed="81"/>
            <rFont val="Tahoma"/>
            <family val="2"/>
          </rPr>
          <t xml:space="preserve">
Recaudo tomados de la Transferencia menos recuado de años anteriores</t>
        </r>
      </text>
    </comment>
  </commentList>
</comments>
</file>

<file path=xl/sharedStrings.xml><?xml version="1.0" encoding="utf-8"?>
<sst xmlns="http://schemas.openxmlformats.org/spreadsheetml/2006/main" count="300" uniqueCount="244">
  <si>
    <t>EMPRESA DE DESARROLLO URBANO DE ARMENIA LTDA EDUA</t>
  </si>
  <si>
    <t>NIT. 890.001.424-3</t>
  </si>
  <si>
    <t xml:space="preserve">CODIGO </t>
  </si>
  <si>
    <t>NOMBRE</t>
  </si>
  <si>
    <t>APROPIACIÓN INICIAL</t>
  </si>
  <si>
    <t>MODIFICACIONES</t>
  </si>
  <si>
    <t>APROPIACION DEFINITIVA</t>
  </si>
  <si>
    <t>CERTIFICADO DEL MES</t>
  </si>
  <si>
    <t>LIBERACION DE DISPONIBILIDAD</t>
  </si>
  <si>
    <t>CERTIFICADO ACUMULADO</t>
  </si>
  <si>
    <t>% EJECUTADO CERTIFICADO</t>
  </si>
  <si>
    <t>APROPIACION DISPONIBLE</t>
  </si>
  <si>
    <t>REGISTRO DEL MES</t>
  </si>
  <si>
    <t>LIBERACION DE REGISTRO</t>
  </si>
  <si>
    <t>REGISTRO ACUMULADO</t>
  </si>
  <si>
    <t>% EJECUTADO REGISTRO</t>
  </si>
  <si>
    <t xml:space="preserve">SALDO DE APROPIACION </t>
  </si>
  <si>
    <t>% DE APROPIACION</t>
  </si>
  <si>
    <t>EJECUTADO ANTERIOR</t>
  </si>
  <si>
    <t>EJECUTADO MES</t>
  </si>
  <si>
    <t>TOTAL EJECUTADO</t>
  </si>
  <si>
    <t>% EJECUTADO</t>
  </si>
  <si>
    <t>PAGOS</t>
  </si>
  <si>
    <t>PAGOS ACUMULADOS</t>
  </si>
  <si>
    <t>% EJECUTADO PAGOS</t>
  </si>
  <si>
    <t>SALDO POR PAGAR</t>
  </si>
  <si>
    <t>TRASLADOS</t>
  </si>
  <si>
    <t>ADICIONES</t>
  </si>
  <si>
    <t>REDUCCIONES</t>
  </si>
  <si>
    <t>CREDITOS</t>
  </si>
  <si>
    <t>CONTRACREDITOS</t>
  </si>
  <si>
    <t xml:space="preserve">PRESUPUESTO DE GASTOS E INVERSIONES </t>
  </si>
  <si>
    <t>2</t>
  </si>
  <si>
    <t>GASTOS</t>
  </si>
  <si>
    <t>2.1</t>
  </si>
  <si>
    <t>GASTOS DE FUNCIONAMIENTO</t>
  </si>
  <si>
    <t>2.1.01</t>
  </si>
  <si>
    <t>GASTOS DE PERSONAL</t>
  </si>
  <si>
    <t>2.1.01.01</t>
  </si>
  <si>
    <t>Servicios Personales Asociados a la Nómina</t>
  </si>
  <si>
    <t>2.1.01.01.01</t>
  </si>
  <si>
    <t>Sueldos de Personal de Nómina</t>
  </si>
  <si>
    <t>2.1.01.01.01.01</t>
  </si>
  <si>
    <t>Sueldos</t>
  </si>
  <si>
    <t>2.1.01.01.05</t>
  </si>
  <si>
    <t>Bonificación por Servicios Prestados</t>
  </si>
  <si>
    <t>2.1.01.01.07</t>
  </si>
  <si>
    <t>Bonificación Especial por Recreación</t>
  </si>
  <si>
    <t>2.1.01.01.17</t>
  </si>
  <si>
    <t>Prima de Navidad</t>
  </si>
  <si>
    <t>2.1.01.01.19</t>
  </si>
  <si>
    <t>Prima de Servicios</t>
  </si>
  <si>
    <t>2.1.01.01.21</t>
  </si>
  <si>
    <t>Prima de Vacaciones</t>
  </si>
  <si>
    <t>2.1.01.01.98</t>
  </si>
  <si>
    <t>Otros Servicios Personales Asociados a la Nómina (Vacaciones)</t>
  </si>
  <si>
    <t>2.1.01.02</t>
  </si>
  <si>
    <t>Servicios Personales Indirectos</t>
  </si>
  <si>
    <t>2.1.01.02.03</t>
  </si>
  <si>
    <t>Honorarios Profesionales</t>
  </si>
  <si>
    <t>2.1.01.02.09</t>
  </si>
  <si>
    <t>Remuneración por Servicios Técnicos</t>
  </si>
  <si>
    <t>2.1.01.03</t>
  </si>
  <si>
    <t>Contribuciones Inherentes a la Nómina</t>
  </si>
  <si>
    <t>2.1.01.03.01</t>
  </si>
  <si>
    <t>Al Sector Público</t>
  </si>
  <si>
    <t>2.1.01.03.01.01</t>
  </si>
  <si>
    <t>Aportes Previsión Social</t>
  </si>
  <si>
    <t>2.1.01.03.01.01.01</t>
  </si>
  <si>
    <t>Cesantías</t>
  </si>
  <si>
    <t>2.1.01.03.01.01.01,02</t>
  </si>
  <si>
    <t xml:space="preserve">Fondos de Cesantías </t>
  </si>
  <si>
    <t>2.1.01.03.01.01.03</t>
  </si>
  <si>
    <t>Pensiones</t>
  </si>
  <si>
    <t>2.1.01.03.01.01.03.01</t>
  </si>
  <si>
    <t xml:space="preserve">Fondos de Pensiones </t>
  </si>
  <si>
    <t>2.1.01.03.01.03</t>
  </si>
  <si>
    <t>Aportes Parafiscales</t>
  </si>
  <si>
    <t>2.1.01.03.01.03.01</t>
  </si>
  <si>
    <t>Servicio Nacional de Aprendizaje -SENA-</t>
  </si>
  <si>
    <t>2.1.01.03.01.03.03</t>
  </si>
  <si>
    <t>Instituto Colombiano de Bienestar Familiar -ICBF-</t>
  </si>
  <si>
    <t>2.1.01.03.03</t>
  </si>
  <si>
    <t>Al Sector Privado</t>
  </si>
  <si>
    <t>2.1.01.03.03.01</t>
  </si>
  <si>
    <t>2.1.01.03.03.01.01</t>
  </si>
  <si>
    <t>Fondos de Cesantías</t>
  </si>
  <si>
    <t>2.1.01.03.03.01.03</t>
  </si>
  <si>
    <t>2.1.01.03.03.01.05</t>
  </si>
  <si>
    <t>Empresas Promotoras de Salud</t>
  </si>
  <si>
    <t>2.1.01.03.03.02</t>
  </si>
  <si>
    <t>Administradoras Riesgos Profesionales</t>
  </si>
  <si>
    <t>2.1.01.03.03.02.01</t>
  </si>
  <si>
    <t>2.1.01.03.03.03</t>
  </si>
  <si>
    <t>Aportes Parafiscales a las Cajas de Compensación Familiar</t>
  </si>
  <si>
    <t>2.1.01.03.03.03.01</t>
  </si>
  <si>
    <t>2.1.02</t>
  </si>
  <si>
    <t>GASTOS GENERALES</t>
  </si>
  <si>
    <t>2.1.02.01</t>
  </si>
  <si>
    <t>Adquisición de Bienes</t>
  </si>
  <si>
    <t>2.1.02.01.01</t>
  </si>
  <si>
    <t>Materiales y Suministros</t>
  </si>
  <si>
    <t>2.1.02.01.03</t>
  </si>
  <si>
    <t>Compra de Equipos</t>
  </si>
  <si>
    <t>2.1.02.01.07</t>
  </si>
  <si>
    <t>Bienestar Social</t>
  </si>
  <si>
    <t>2.1.02.02</t>
  </si>
  <si>
    <t>Adquisición de Servicios</t>
  </si>
  <si>
    <t>2.1.02.02.01</t>
  </si>
  <si>
    <t>Capacitación</t>
  </si>
  <si>
    <t>2.1.02.02.03</t>
  </si>
  <si>
    <t>Viaticos y Gastos de Viaje</t>
  </si>
  <si>
    <t>2.1.02.02.05</t>
  </si>
  <si>
    <t>Comunicaciones y Transporte</t>
  </si>
  <si>
    <t>2.1.02.02.07</t>
  </si>
  <si>
    <t>Servicios Públicos</t>
  </si>
  <si>
    <t>2.1.02.02.09</t>
  </si>
  <si>
    <t>Seguros</t>
  </si>
  <si>
    <t>2.1.02.02.13</t>
  </si>
  <si>
    <t>Impresos y Publicaciones</t>
  </si>
  <si>
    <t>2.1.02.02.15</t>
  </si>
  <si>
    <t>Mantenimiento</t>
  </si>
  <si>
    <t>2.1.02.02.23</t>
  </si>
  <si>
    <t>Comisiones, Intereses y demás Gastos Bancarios y Fiduciarios</t>
  </si>
  <si>
    <t>2.1.02.02.98</t>
  </si>
  <si>
    <t xml:space="preserve">Otras Adquisiciones de Servicios </t>
  </si>
  <si>
    <t>2.1.03</t>
  </si>
  <si>
    <t>TRANSFERENCIAS CORRIENTES</t>
  </si>
  <si>
    <t>2.1.03.98</t>
  </si>
  <si>
    <t>Otras Transferencias</t>
  </si>
  <si>
    <t>2.1.03.98.05</t>
  </si>
  <si>
    <t>Cuota de Auditaje</t>
  </si>
  <si>
    <t>2.1.03.98.06</t>
  </si>
  <si>
    <t>Impuesto Sobre la Renta</t>
  </si>
  <si>
    <t>2.1.03.98.07</t>
  </si>
  <si>
    <t>Sentencias y Conciliaciones</t>
  </si>
  <si>
    <t>2.2</t>
  </si>
  <si>
    <t>GASTOS DE OPERACIÓN</t>
  </si>
  <si>
    <t>2.2.01</t>
  </si>
  <si>
    <t>GASTOS DE COMERCIALIZACION</t>
  </si>
  <si>
    <t>2.2.01.98</t>
  </si>
  <si>
    <t>Otros Gastos de Comercializacion</t>
  </si>
  <si>
    <t>2.2.01.98.98</t>
  </si>
  <si>
    <t>Otros Gastos de Comercializacion  no especificados</t>
  </si>
  <si>
    <t>2.2.01.98.98.01</t>
  </si>
  <si>
    <t>Inmobiliaria Municipal</t>
  </si>
  <si>
    <t>2.2.2</t>
  </si>
  <si>
    <t>GASTOS DE INVERSION</t>
  </si>
  <si>
    <t>2.2.02.05</t>
  </si>
  <si>
    <t>Otros Gastos de Inversion</t>
  </si>
  <si>
    <t>2.2.02.05.98</t>
  </si>
  <si>
    <t>Otros Gastos de Inversión no especificados</t>
  </si>
  <si>
    <t>2.2.02.05.98.01</t>
  </si>
  <si>
    <t>Secretaria de Infraestructura</t>
  </si>
  <si>
    <t>2.2.02.05.98.03</t>
  </si>
  <si>
    <t>Contratos Interadministrativos Municipales/SETTA</t>
  </si>
  <si>
    <t>2.2.02.05.98.05</t>
  </si>
  <si>
    <t>Otros Contratos Interadministrativos</t>
  </si>
  <si>
    <t>CUENTAS POR PAGAR</t>
  </si>
  <si>
    <t>3.1.01</t>
  </si>
  <si>
    <t>Otros Gastos</t>
  </si>
  <si>
    <t>3.1.01.98</t>
  </si>
  <si>
    <t>Otros Gastos de Inversión</t>
  </si>
  <si>
    <t>3.1.01.98.98</t>
  </si>
  <si>
    <t>3.2.01.98.98.90</t>
  </si>
  <si>
    <t>Cuentas Por Pagar 2019</t>
  </si>
  <si>
    <t>3.2.01.98.98.91</t>
  </si>
  <si>
    <t>Cuentas Por Pagar Pasivo Vigencia Expirada</t>
  </si>
  <si>
    <t>REVISO</t>
  </si>
  <si>
    <t>ELABORO</t>
  </si>
  <si>
    <t>ANDRES MAURICIO OLARTE VALDERRAMA</t>
  </si>
  <si>
    <t>DIRECTOR ADMINISTRATIVO Y FINANCIERO</t>
  </si>
  <si>
    <t>EMPRESA DE DESARROLLO URBANO DE ARMENIA EDUA LTDA</t>
  </si>
  <si>
    <t xml:space="preserve">JAVIER RAMIREZ MEJIA </t>
  </si>
  <si>
    <t>GERENTE (E )</t>
  </si>
  <si>
    <t>EJECUCIÓN PRESUPUESTAL DE GASTOS AGOSTO 2020</t>
  </si>
  <si>
    <t>EMPRESA DEDESARROLLO URBANO LTDA EDUA</t>
  </si>
  <si>
    <t>EJECUCIÓN PRESUPUESTAL DE INGRESOS AGOSTO DE 2020</t>
  </si>
  <si>
    <t>CODIGO</t>
  </si>
  <si>
    <t>Nivel</t>
  </si>
  <si>
    <t>APROPIACIÓN DEFINITIVA</t>
  </si>
  <si>
    <t>SALDO POR EJECUTAR</t>
  </si>
  <si>
    <t>% EJECUCIÓN</t>
  </si>
  <si>
    <t>PRESUPUESTO DE INGRESOS</t>
  </si>
  <si>
    <t>S</t>
  </si>
  <si>
    <t>DISPONIBLIDAD INICIAL</t>
  </si>
  <si>
    <t>D</t>
  </si>
  <si>
    <t>INGRESOS</t>
  </si>
  <si>
    <t>1.1</t>
  </si>
  <si>
    <t>INGRESOS CORRIENTES</t>
  </si>
  <si>
    <t>1.1.02</t>
  </si>
  <si>
    <t>NO TRIBUTARIOS</t>
  </si>
  <si>
    <t>1.1.02.04</t>
  </si>
  <si>
    <t>OPERACIONALES</t>
  </si>
  <si>
    <t>1.1.02.04.07</t>
  </si>
  <si>
    <t>ARRENDAMIENTOS</t>
  </si>
  <si>
    <t>1.1.02.04.07.01</t>
  </si>
  <si>
    <t>INMOBILIARIA MUNICIPAL</t>
  </si>
  <si>
    <t>1.1.02.98</t>
  </si>
  <si>
    <t>Otros Ingresos No Tributarios</t>
  </si>
  <si>
    <t>1.1.02.98.98</t>
  </si>
  <si>
    <t>Otros Ingresos No Tributarios no especificados</t>
  </si>
  <si>
    <t>1.1.02.98.98.01</t>
  </si>
  <si>
    <t>Contrato Interadministrativo ORNATO, SIEMBRA Y MANTENIMIENTO DE JARDINES</t>
  </si>
  <si>
    <t>1.1.02.98.98.03</t>
  </si>
  <si>
    <t>Secretaria Infraestrucutra</t>
  </si>
  <si>
    <t>1.1.02.98.98.04</t>
  </si>
  <si>
    <t>Contratos Interadministrativos Municipales/Setta</t>
  </si>
  <si>
    <t>1.1.02.98.98.10</t>
  </si>
  <si>
    <t xml:space="preserve">Otros Contratos Interadministrativos </t>
  </si>
  <si>
    <t>1.1.02.98.98.15</t>
  </si>
  <si>
    <t>Contrato Interadministrativo No. 021 de 2017 - Parqueadero taxistas</t>
  </si>
  <si>
    <t>1.1.02.98.98.16</t>
  </si>
  <si>
    <t>Contrato Interadministrativo No. 023 de 2017 Placita Campesina</t>
  </si>
  <si>
    <t>1.1.02.98.98.18</t>
  </si>
  <si>
    <t>Contrato Interadministrativo No. 022 de 2017 Zoonosis</t>
  </si>
  <si>
    <t>1.2</t>
  </si>
  <si>
    <t>RECURSOS DE CAPITAL</t>
  </si>
  <si>
    <t>1.2.02</t>
  </si>
  <si>
    <t>OTROS RECURSOS DE CAPITAL</t>
  </si>
  <si>
    <t>1.2.02.01</t>
  </si>
  <si>
    <t>Recursos del Balance</t>
  </si>
  <si>
    <t>1.2.02.01.05</t>
  </si>
  <si>
    <t>Reintegros</t>
  </si>
  <si>
    <t>1.2.02.03</t>
  </si>
  <si>
    <t>Rendimientos por Operaciones Financieras</t>
  </si>
  <si>
    <t>1.2.02.03.03</t>
  </si>
  <si>
    <t>Intereses</t>
  </si>
  <si>
    <t>1.2.02.03.03.01</t>
  </si>
  <si>
    <t>Provenientes de Operaciones Bancarias</t>
  </si>
  <si>
    <t>1.3</t>
  </si>
  <si>
    <t>CUENTAS POR COBRAR</t>
  </si>
  <si>
    <t>1.3.01</t>
  </si>
  <si>
    <t>VIGENCIA FISCAL 2019</t>
  </si>
  <si>
    <t>1.3.01.01</t>
  </si>
  <si>
    <t>1.3.01.01.01</t>
  </si>
  <si>
    <t>1.3.01.01.02</t>
  </si>
  <si>
    <t>Procesos Fiscales</t>
  </si>
  <si>
    <t>1.3.01.01.03</t>
  </si>
  <si>
    <t>Contratos Interadministrativos (Estación)</t>
  </si>
  <si>
    <t>1.3.01.01.04</t>
  </si>
  <si>
    <t>Otras Cuentas por Cobrar</t>
  </si>
  <si>
    <t>GERENTE ( E )</t>
  </si>
  <si>
    <t>GERENTE EMPRESA DE DESARROLLO URBANO DE ARMENIA LTDA EDUA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</si>
</sst>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\ * #,##0_);_(&quot;$&quot;\ * \(#,##0\);_(&quot;$&quot;\ * &quot;-&quot;??_);_(@_)"/>
    <numFmt numFmtId="165" formatCode="_(* #,##0_);_(* \(#,##0\);_(* &quot;-&quot;??_);_(@_)"/>
    <numFmt numFmtId="166" formatCode="0.000"/>
    <numFmt numFmtId="167" formatCode="_-&quot;$&quot;* #,##0.00_-;\-&quot;$&quot;* #,##0.00_-;_-&quot;$&quot;* &quot;-&quot;??_-;_-@_-"/>
    <numFmt numFmtId="168" formatCode="_(&quot;$&quot;\ * #.##0.00_);_(&quot;$&quot;\ * \(#.##0.00\);_(&quot;$&quot;\ * &quot;-&quot;??_);_(@_)"/>
    <numFmt numFmtId="169" formatCode="_-&quot;$&quot;* #,##0_-;\-&quot;$&quot;* #,##0_-;_-&quot;$&quot;* &quot;-&quot;??_-;_-@_-"/>
  </numFmts>
  <fonts count="22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317">
    <xf numFmtId="0" fontId="0" fillId="0" borderId="0" xfId="0"/>
    <xf numFmtId="0" fontId="1" fillId="0" borderId="0" xfId="1"/>
    <xf numFmtId="0" fontId="3" fillId="0" borderId="1" xfId="1" applyFont="1" applyFill="1" applyBorder="1"/>
    <xf numFmtId="164" fontId="3" fillId="0" borderId="1" xfId="3" applyNumberFormat="1" applyFont="1" applyFill="1" applyBorder="1"/>
    <xf numFmtId="0" fontId="3" fillId="0" borderId="3" xfId="1" applyFont="1" applyFill="1" applyBorder="1"/>
    <xf numFmtId="0" fontId="3" fillId="0" borderId="9" xfId="1" applyFont="1" applyFill="1" applyBorder="1"/>
    <xf numFmtId="0" fontId="3" fillId="0" borderId="7" xfId="1" applyFont="1" applyFill="1" applyBorder="1"/>
    <xf numFmtId="0" fontId="2" fillId="2" borderId="7" xfId="1" applyFont="1" applyFill="1" applyBorder="1" applyAlignment="1" applyProtection="1">
      <alignment horizontal="left"/>
    </xf>
    <xf numFmtId="0" fontId="2" fillId="2" borderId="1" xfId="1" applyFont="1" applyFill="1" applyBorder="1" applyProtection="1"/>
    <xf numFmtId="0" fontId="2" fillId="2" borderId="7" xfId="1" applyFont="1" applyFill="1" applyBorder="1" applyProtection="1"/>
    <xf numFmtId="164" fontId="3" fillId="0" borderId="9" xfId="3" applyNumberFormat="1" applyFont="1" applyFill="1" applyBorder="1"/>
    <xf numFmtId="164" fontId="2" fillId="2" borderId="1" xfId="3" applyNumberFormat="1" applyFont="1" applyFill="1" applyBorder="1" applyProtection="1"/>
    <xf numFmtId="0" fontId="10" fillId="0" borderId="0" xfId="1" applyFont="1" applyFill="1"/>
    <xf numFmtId="164" fontId="3" fillId="0" borderId="2" xfId="3" applyNumberFormat="1" applyFont="1" applyFill="1" applyBorder="1"/>
    <xf numFmtId="164" fontId="3" fillId="0" borderId="3" xfId="3" applyNumberFormat="1" applyFont="1" applyFill="1" applyBorder="1"/>
    <xf numFmtId="164" fontId="2" fillId="2" borderId="16" xfId="3" applyNumberFormat="1" applyFont="1" applyFill="1" applyBorder="1" applyProtection="1"/>
    <xf numFmtId="0" fontId="3" fillId="0" borderId="11" xfId="1" applyFont="1" applyFill="1" applyBorder="1"/>
    <xf numFmtId="0" fontId="3" fillId="0" borderId="2" xfId="1" applyFont="1" applyFill="1" applyBorder="1"/>
    <xf numFmtId="164" fontId="3" fillId="0" borderId="4" xfId="3" applyNumberFormat="1" applyFont="1" applyFill="1" applyBorder="1"/>
    <xf numFmtId="0" fontId="2" fillId="2" borderId="15" xfId="1" applyFont="1" applyFill="1" applyBorder="1" applyProtection="1"/>
    <xf numFmtId="44" fontId="2" fillId="2" borderId="13" xfId="3" applyFont="1" applyFill="1" applyBorder="1" applyProtection="1"/>
    <xf numFmtId="164" fontId="2" fillId="2" borderId="13" xfId="3" applyNumberFormat="1" applyFont="1" applyFill="1" applyBorder="1" applyProtection="1"/>
    <xf numFmtId="0" fontId="2" fillId="2" borderId="8" xfId="1" applyFont="1" applyFill="1" applyBorder="1" applyProtection="1"/>
    <xf numFmtId="0" fontId="2" fillId="2" borderId="9" xfId="1" applyFont="1" applyFill="1" applyBorder="1" applyProtection="1"/>
    <xf numFmtId="164" fontId="2" fillId="2" borderId="19" xfId="3" applyNumberFormat="1" applyFont="1" applyFill="1" applyBorder="1" applyProtection="1"/>
    <xf numFmtId="164" fontId="2" fillId="2" borderId="20" xfId="3" applyNumberFormat="1" applyFont="1" applyFill="1" applyBorder="1" applyProtection="1"/>
    <xf numFmtId="164" fontId="2" fillId="2" borderId="21" xfId="3" applyNumberFormat="1" applyFont="1" applyFill="1" applyBorder="1" applyProtection="1"/>
    <xf numFmtId="164" fontId="3" fillId="0" borderId="22" xfId="3" applyNumberFormat="1" applyFont="1" applyFill="1" applyBorder="1"/>
    <xf numFmtId="164" fontId="3" fillId="0" borderId="20" xfId="3" applyNumberFormat="1" applyFont="1" applyFill="1" applyBorder="1"/>
    <xf numFmtId="164" fontId="3" fillId="0" borderId="23" xfId="3" applyNumberFormat="1" applyFont="1" applyFill="1" applyBorder="1"/>
    <xf numFmtId="164" fontId="2" fillId="2" borderId="24" xfId="3" applyNumberFormat="1" applyFont="1" applyFill="1" applyBorder="1" applyProtection="1"/>
    <xf numFmtId="164" fontId="2" fillId="2" borderId="20" xfId="1" applyNumberFormat="1" applyFont="1" applyFill="1" applyBorder="1" applyProtection="1"/>
    <xf numFmtId="164" fontId="3" fillId="0" borderId="21" xfId="3" applyNumberFormat="1" applyFont="1" applyFill="1" applyBorder="1"/>
    <xf numFmtId="164" fontId="2" fillId="2" borderId="1" xfId="1" applyNumberFormat="1" applyFont="1" applyFill="1" applyBorder="1" applyProtection="1"/>
    <xf numFmtId="0" fontId="2" fillId="2" borderId="12" xfId="1" applyFont="1" applyFill="1" applyBorder="1" applyAlignment="1" applyProtection="1">
      <alignment horizontal="left" vertical="top"/>
    </xf>
    <xf numFmtId="0" fontId="2" fillId="2" borderId="13" xfId="1" applyFont="1" applyFill="1" applyBorder="1" applyAlignment="1" applyProtection="1">
      <alignment horizontal="left" vertical="top"/>
    </xf>
    <xf numFmtId="164" fontId="2" fillId="2" borderId="9" xfId="3" applyNumberFormat="1" applyFont="1" applyFill="1" applyBorder="1" applyProtection="1"/>
    <xf numFmtId="44" fontId="2" fillId="2" borderId="9" xfId="3" applyFont="1" applyFill="1" applyBorder="1" applyProtection="1"/>
    <xf numFmtId="10" fontId="2" fillId="2" borderId="13" xfId="1" applyNumberFormat="1" applyFont="1" applyFill="1" applyBorder="1"/>
    <xf numFmtId="10" fontId="2" fillId="2" borderId="1" xfId="1" applyNumberFormat="1" applyFont="1" applyFill="1" applyBorder="1"/>
    <xf numFmtId="10" fontId="2" fillId="2" borderId="9" xfId="1" applyNumberFormat="1" applyFont="1" applyFill="1" applyBorder="1"/>
    <xf numFmtId="49" fontId="3" fillId="0" borderId="11" xfId="1" applyNumberFormat="1" applyFont="1" applyFill="1" applyBorder="1"/>
    <xf numFmtId="49" fontId="3" fillId="0" borderId="2" xfId="1" applyNumberFormat="1" applyFont="1" applyFill="1" applyBorder="1"/>
    <xf numFmtId="10" fontId="3" fillId="0" borderId="2" xfId="1" applyNumberFormat="1" applyFont="1" applyFill="1" applyBorder="1"/>
    <xf numFmtId="10" fontId="3" fillId="0" borderId="1" xfId="1" applyNumberFormat="1" applyFont="1" applyFill="1" applyBorder="1"/>
    <xf numFmtId="0" fontId="3" fillId="0" borderId="10" xfId="1" applyFont="1" applyFill="1" applyBorder="1"/>
    <xf numFmtId="0" fontId="3" fillId="0" borderId="8" xfId="1" applyFont="1" applyFill="1" applyBorder="1"/>
    <xf numFmtId="10" fontId="3" fillId="0" borderId="9" xfId="1" applyNumberFormat="1" applyFont="1" applyFill="1" applyBorder="1"/>
    <xf numFmtId="164" fontId="3" fillId="0" borderId="0" xfId="1" applyNumberFormat="1" applyFont="1"/>
    <xf numFmtId="10" fontId="3" fillId="0" borderId="0" xfId="1" applyNumberFormat="1" applyFont="1"/>
    <xf numFmtId="0" fontId="3" fillId="0" borderId="0" xfId="1" applyFont="1" applyFill="1" applyBorder="1"/>
    <xf numFmtId="164" fontId="3" fillId="0" borderId="0" xfId="3" applyNumberFormat="1" applyFont="1" applyFill="1" applyBorder="1"/>
    <xf numFmtId="164" fontId="3" fillId="0" borderId="26" xfId="3" applyNumberFormat="1" applyFont="1" applyFill="1" applyBorder="1"/>
    <xf numFmtId="0" fontId="5" fillId="0" borderId="0" xfId="1" applyFont="1"/>
    <xf numFmtId="0" fontId="5" fillId="0" borderId="27" xfId="1" applyFont="1" applyBorder="1"/>
    <xf numFmtId="164" fontId="5" fillId="0" borderId="0" xfId="1" applyNumberFormat="1" applyFont="1"/>
    <xf numFmtId="10" fontId="5" fillId="0" borderId="0" xfId="1" applyNumberFormat="1" applyFont="1"/>
    <xf numFmtId="0" fontId="6" fillId="0" borderId="0" xfId="1" applyFont="1"/>
    <xf numFmtId="0" fontId="2" fillId="2" borderId="10" xfId="1" applyFont="1" applyFill="1" applyBorder="1" applyProtection="1"/>
    <xf numFmtId="0" fontId="2" fillId="2" borderId="3" xfId="1" applyFont="1" applyFill="1" applyBorder="1" applyProtection="1"/>
    <xf numFmtId="164" fontId="2" fillId="2" borderId="3" xfId="3" applyNumberFormat="1" applyFont="1" applyFill="1" applyBorder="1" applyProtection="1"/>
    <xf numFmtId="44" fontId="2" fillId="2" borderId="3" xfId="3" applyFont="1" applyFill="1" applyBorder="1" applyProtection="1"/>
    <xf numFmtId="10" fontId="2" fillId="2" borderId="3" xfId="1" applyNumberFormat="1" applyFont="1" applyFill="1" applyBorder="1"/>
    <xf numFmtId="164" fontId="2" fillId="2" borderId="23" xfId="3" applyNumberFormat="1" applyFont="1" applyFill="1" applyBorder="1" applyProtection="1"/>
    <xf numFmtId="0" fontId="2" fillId="2" borderId="17" xfId="1" applyFont="1" applyFill="1" applyBorder="1" applyProtection="1"/>
    <xf numFmtId="0" fontId="2" fillId="2" borderId="4" xfId="1" applyFont="1" applyFill="1" applyBorder="1" applyProtection="1"/>
    <xf numFmtId="164" fontId="2" fillId="2" borderId="4" xfId="3" applyNumberFormat="1" applyFont="1" applyFill="1" applyBorder="1" applyProtection="1"/>
    <xf numFmtId="44" fontId="2" fillId="2" borderId="4" xfId="3" applyFont="1" applyFill="1" applyBorder="1" applyProtection="1"/>
    <xf numFmtId="10" fontId="2" fillId="2" borderId="4" xfId="1" applyNumberFormat="1" applyFont="1" applyFill="1" applyBorder="1"/>
    <xf numFmtId="0" fontId="2" fillId="2" borderId="11" xfId="1" applyFont="1" applyFill="1" applyBorder="1" applyProtection="1"/>
    <xf numFmtId="0" fontId="2" fillId="2" borderId="2" xfId="1" applyFont="1" applyFill="1" applyBorder="1" applyProtection="1"/>
    <xf numFmtId="164" fontId="2" fillId="2" borderId="2" xfId="3" applyNumberFormat="1" applyFont="1" applyFill="1" applyBorder="1" applyProtection="1"/>
    <xf numFmtId="44" fontId="2" fillId="2" borderId="2" xfId="3" applyFont="1" applyFill="1" applyBorder="1" applyProtection="1"/>
    <xf numFmtId="10" fontId="2" fillId="2" borderId="2" xfId="1" applyNumberFormat="1" applyFont="1" applyFill="1" applyBorder="1"/>
    <xf numFmtId="164" fontId="2" fillId="2" borderId="22" xfId="3" applyNumberFormat="1" applyFont="1" applyFill="1" applyBorder="1" applyProtection="1"/>
    <xf numFmtId="164" fontId="2" fillId="2" borderId="25" xfId="3" applyNumberFormat="1" applyFont="1" applyFill="1" applyBorder="1" applyProtection="1"/>
    <xf numFmtId="10" fontId="3" fillId="2" borderId="4" xfId="1" applyNumberFormat="1" applyFont="1" applyFill="1" applyBorder="1"/>
    <xf numFmtId="164" fontId="3" fillId="0" borderId="13" xfId="3" applyNumberFormat="1" applyFont="1" applyFill="1" applyBorder="1"/>
    <xf numFmtId="10" fontId="3" fillId="0" borderId="13" xfId="1" applyNumberFormat="1" applyFont="1" applyFill="1" applyBorder="1"/>
    <xf numFmtId="164" fontId="3" fillId="0" borderId="19" xfId="3" applyNumberFormat="1" applyFont="1" applyFill="1" applyBorder="1"/>
    <xf numFmtId="0" fontId="3" fillId="0" borderId="12" xfId="1" applyFont="1" applyFill="1" applyBorder="1"/>
    <xf numFmtId="0" fontId="3" fillId="0" borderId="13" xfId="1" applyFont="1" applyFill="1" applyBorder="1"/>
    <xf numFmtId="0" fontId="3" fillId="0" borderId="14" xfId="1" applyFont="1" applyFill="1" applyBorder="1"/>
    <xf numFmtId="0" fontId="3" fillId="0" borderId="15" xfId="1" applyFont="1" applyFill="1" applyBorder="1"/>
    <xf numFmtId="164" fontId="3" fillId="0" borderId="15" xfId="3" applyNumberFormat="1" applyFont="1" applyFill="1" applyBorder="1"/>
    <xf numFmtId="10" fontId="3" fillId="0" borderId="15" xfId="1" applyNumberFormat="1" applyFont="1" applyFill="1" applyBorder="1"/>
    <xf numFmtId="164" fontId="3" fillId="0" borderId="24" xfId="3" applyNumberFormat="1" applyFont="1" applyFill="1" applyBorder="1"/>
    <xf numFmtId="4" fontId="3" fillId="0" borderId="14" xfId="1" applyNumberFormat="1" applyFont="1" applyFill="1" applyBorder="1"/>
    <xf numFmtId="0" fontId="3" fillId="0" borderId="0" xfId="1" applyFont="1" applyBorder="1"/>
    <xf numFmtId="0" fontId="5" fillId="0" borderId="0" xfId="1" applyFont="1" applyBorder="1"/>
    <xf numFmtId="0" fontId="4" fillId="0" borderId="29" xfId="1" applyFont="1" applyBorder="1" applyAlignment="1">
      <alignment vertical="center"/>
    </xf>
    <xf numFmtId="0" fontId="4" fillId="0" borderId="30" xfId="1" applyFont="1" applyBorder="1" applyAlignment="1">
      <alignment vertical="center"/>
    </xf>
    <xf numFmtId="10" fontId="3" fillId="2" borderId="3" xfId="1" applyNumberFormat="1" applyFont="1" applyFill="1" applyBorder="1"/>
    <xf numFmtId="44" fontId="3" fillId="0" borderId="1" xfId="3" applyNumberFormat="1" applyFont="1" applyFill="1" applyBorder="1"/>
    <xf numFmtId="44" fontId="5" fillId="0" borderId="0" xfId="1" applyNumberFormat="1" applyFont="1"/>
    <xf numFmtId="44" fontId="6" fillId="0" borderId="0" xfId="1" applyNumberFormat="1" applyFont="1"/>
    <xf numFmtId="164" fontId="4" fillId="0" borderId="30" xfId="1" applyNumberFormat="1" applyFont="1" applyBorder="1" applyAlignment="1">
      <alignment vertical="center"/>
    </xf>
    <xf numFmtId="166" fontId="2" fillId="2" borderId="3" xfId="1" applyNumberFormat="1" applyFont="1" applyFill="1" applyBorder="1"/>
    <xf numFmtId="164" fontId="3" fillId="0" borderId="0" xfId="1" applyNumberFormat="1" applyFont="1" applyFill="1" applyBorder="1"/>
    <xf numFmtId="0" fontId="2" fillId="2" borderId="11" xfId="1" applyFont="1" applyFill="1" applyBorder="1" applyAlignment="1" applyProtection="1">
      <alignment horizontal="left"/>
    </xf>
    <xf numFmtId="0" fontId="3" fillId="0" borderId="1" xfId="1" applyFont="1" applyFill="1" applyBorder="1" applyAlignment="1">
      <alignment wrapText="1"/>
    </xf>
    <xf numFmtId="0" fontId="3" fillId="0" borderId="1" xfId="1" applyFont="1" applyFill="1" applyBorder="1" applyAlignment="1">
      <alignment horizontal="left" wrapText="1"/>
    </xf>
    <xf numFmtId="0" fontId="10" fillId="0" borderId="0" xfId="1" applyFont="1" applyFill="1" applyBorder="1" applyAlignment="1">
      <alignment horizontal="left" wrapText="1"/>
    </xf>
    <xf numFmtId="44" fontId="3" fillId="0" borderId="0" xfId="3" applyNumberFormat="1" applyFont="1" applyFill="1" applyBorder="1"/>
    <xf numFmtId="10" fontId="10" fillId="0" borderId="0" xfId="1" applyNumberFormat="1" applyFont="1" applyFill="1" applyBorder="1" applyAlignment="1" applyProtection="1">
      <alignment horizontal="right"/>
    </xf>
    <xf numFmtId="10" fontId="3" fillId="0" borderId="0" xfId="5" applyNumberFormat="1" applyFont="1" applyFill="1" applyBorder="1"/>
    <xf numFmtId="10" fontId="3" fillId="0" borderId="0" xfId="1" applyNumberFormat="1" applyFont="1" applyFill="1" applyBorder="1" applyAlignment="1">
      <alignment horizontal="right"/>
    </xf>
    <xf numFmtId="10" fontId="3" fillId="0" borderId="3" xfId="1" applyNumberFormat="1" applyFont="1" applyFill="1" applyBorder="1"/>
    <xf numFmtId="164" fontId="2" fillId="2" borderId="15" xfId="3" applyNumberFormat="1" applyFont="1" applyFill="1" applyBorder="1" applyProtection="1"/>
    <xf numFmtId="164" fontId="2" fillId="2" borderId="14" xfId="3" applyNumberFormat="1" applyFont="1" applyFill="1" applyBorder="1" applyProtection="1"/>
    <xf numFmtId="10" fontId="2" fillId="2" borderId="24" xfId="1" applyNumberFormat="1" applyFont="1" applyFill="1" applyBorder="1"/>
    <xf numFmtId="164" fontId="2" fillId="2" borderId="18" xfId="3" applyNumberFormat="1" applyFont="1" applyFill="1" applyBorder="1" applyProtection="1"/>
    <xf numFmtId="10" fontId="2" fillId="2" borderId="32" xfId="1" applyNumberFormat="1" applyFont="1" applyFill="1" applyBorder="1"/>
    <xf numFmtId="164" fontId="2" fillId="2" borderId="33" xfId="3" applyNumberFormat="1" applyFont="1" applyFill="1" applyBorder="1" applyProtection="1"/>
    <xf numFmtId="164" fontId="3" fillId="0" borderId="0" xfId="1" applyNumberFormat="1" applyFont="1" applyBorder="1"/>
    <xf numFmtId="43" fontId="4" fillId="0" borderId="30" xfId="2" applyFont="1" applyBorder="1" applyAlignment="1">
      <alignment vertical="center"/>
    </xf>
    <xf numFmtId="164" fontId="4" fillId="0" borderId="34" xfId="1" applyNumberFormat="1" applyFont="1" applyBorder="1" applyAlignment="1">
      <alignment vertical="center"/>
    </xf>
    <xf numFmtId="4" fontId="4" fillId="0" borderId="30" xfId="1" applyNumberFormat="1" applyFont="1" applyBorder="1" applyAlignment="1">
      <alignment vertical="center"/>
    </xf>
    <xf numFmtId="164" fontId="7" fillId="0" borderId="0" xfId="1" applyNumberFormat="1" applyFont="1"/>
    <xf numFmtId="164" fontId="7" fillId="0" borderId="0" xfId="2" applyNumberFormat="1" applyFont="1"/>
    <xf numFmtId="0" fontId="4" fillId="0" borderId="35" xfId="1" applyFont="1" applyBorder="1" applyAlignment="1">
      <alignment vertical="center" wrapText="1"/>
    </xf>
    <xf numFmtId="44" fontId="2" fillId="3" borderId="3" xfId="1" applyNumberFormat="1" applyFont="1" applyFill="1" applyBorder="1" applyAlignment="1">
      <alignment horizontal="center" vertical="center" wrapText="1"/>
    </xf>
    <xf numFmtId="164" fontId="6" fillId="0" borderId="0" xfId="1" applyNumberFormat="1" applyFont="1"/>
    <xf numFmtId="164" fontId="2" fillId="0" borderId="1" xfId="3" applyNumberFormat="1" applyFont="1" applyFill="1" applyBorder="1"/>
    <xf numFmtId="0" fontId="2" fillId="0" borderId="0" xfId="1" applyFont="1" applyFill="1" applyBorder="1"/>
    <xf numFmtId="10" fontId="2" fillId="2" borderId="4" xfId="3" applyNumberFormat="1" applyFont="1" applyFill="1" applyBorder="1" applyProtection="1"/>
    <xf numFmtId="0" fontId="3" fillId="0" borderId="7" xfId="1" applyFont="1" applyFill="1" applyBorder="1" applyAlignment="1" applyProtection="1">
      <alignment horizontal="left"/>
    </xf>
    <xf numFmtId="164" fontId="3" fillId="0" borderId="1" xfId="3" applyNumberFormat="1" applyFont="1" applyFill="1" applyBorder="1" applyProtection="1"/>
    <xf numFmtId="0" fontId="3" fillId="0" borderId="1" xfId="1" applyFont="1" applyFill="1" applyBorder="1" applyProtection="1"/>
    <xf numFmtId="166" fontId="3" fillId="0" borderId="1" xfId="1" applyNumberFormat="1" applyFont="1" applyFill="1" applyBorder="1"/>
    <xf numFmtId="164" fontId="2" fillId="2" borderId="36" xfId="3" applyNumberFormat="1" applyFont="1" applyFill="1" applyBorder="1" applyProtection="1"/>
    <xf numFmtId="0" fontId="8" fillId="0" borderId="0" xfId="1" applyFont="1"/>
    <xf numFmtId="164" fontId="9" fillId="0" borderId="0" xfId="1" applyNumberFormat="1" applyFont="1" applyBorder="1"/>
    <xf numFmtId="164" fontId="5" fillId="0" borderId="0" xfId="1" applyNumberFormat="1" applyFont="1" applyBorder="1"/>
    <xf numFmtId="0" fontId="3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wrapText="1"/>
    </xf>
    <xf numFmtId="10" fontId="3" fillId="0" borderId="0" xfId="1" applyNumberFormat="1" applyFont="1" applyFill="1" applyBorder="1"/>
    <xf numFmtId="164" fontId="3" fillId="0" borderId="0" xfId="3" applyNumberFormat="1" applyFont="1" applyFill="1" applyBorder="1" applyProtection="1"/>
    <xf numFmtId="10" fontId="2" fillId="2" borderId="6" xfId="1" applyNumberFormat="1" applyFont="1" applyFill="1" applyBorder="1"/>
    <xf numFmtId="10" fontId="2" fillId="2" borderId="5" xfId="1" applyNumberFormat="1" applyFont="1" applyFill="1" applyBorder="1"/>
    <xf numFmtId="164" fontId="2" fillId="2" borderId="12" xfId="3" applyNumberFormat="1" applyFont="1" applyFill="1" applyBorder="1" applyProtection="1"/>
    <xf numFmtId="164" fontId="2" fillId="2" borderId="8" xfId="3" applyNumberFormat="1" applyFont="1" applyFill="1" applyBorder="1" applyProtection="1"/>
    <xf numFmtId="164" fontId="2" fillId="2" borderId="6" xfId="3" applyNumberFormat="1" applyFont="1" applyFill="1" applyBorder="1" applyProtection="1"/>
    <xf numFmtId="164" fontId="2" fillId="2" borderId="5" xfId="3" applyNumberFormat="1" applyFont="1" applyFill="1" applyBorder="1" applyProtection="1"/>
    <xf numFmtId="164" fontId="3" fillId="0" borderId="28" xfId="3" applyNumberFormat="1" applyFont="1" applyFill="1" applyBorder="1"/>
    <xf numFmtId="10" fontId="2" fillId="2" borderId="12" xfId="1" applyNumberFormat="1" applyFont="1" applyFill="1" applyBorder="1"/>
    <xf numFmtId="10" fontId="2" fillId="2" borderId="8" xfId="1" applyNumberFormat="1" applyFont="1" applyFill="1" applyBorder="1"/>
    <xf numFmtId="165" fontId="11" fillId="0" borderId="0" xfId="1" applyNumberFormat="1" applyFont="1"/>
    <xf numFmtId="4" fontId="1" fillId="0" borderId="0" xfId="1" applyNumberFormat="1"/>
    <xf numFmtId="164" fontId="3" fillId="2" borderId="33" xfId="3" applyNumberFormat="1" applyFont="1" applyFill="1" applyBorder="1" applyProtection="1"/>
    <xf numFmtId="0" fontId="2" fillId="2" borderId="14" xfId="1" applyFont="1" applyFill="1" applyBorder="1" applyProtection="1"/>
    <xf numFmtId="10" fontId="2" fillId="2" borderId="37" xfId="1" applyNumberFormat="1" applyFont="1" applyFill="1" applyBorder="1"/>
    <xf numFmtId="10" fontId="2" fillId="2" borderId="16" xfId="1" applyNumberFormat="1" applyFont="1" applyFill="1" applyBorder="1"/>
    <xf numFmtId="10" fontId="2" fillId="2" borderId="38" xfId="1" applyNumberFormat="1" applyFont="1" applyFill="1" applyBorder="1"/>
    <xf numFmtId="164" fontId="2" fillId="2" borderId="39" xfId="3" applyNumberFormat="1" applyFont="1" applyFill="1" applyBorder="1"/>
    <xf numFmtId="10" fontId="2" fillId="2" borderId="40" xfId="1" applyNumberFormat="1" applyFont="1" applyFill="1" applyBorder="1"/>
    <xf numFmtId="10" fontId="2" fillId="2" borderId="41" xfId="1" applyNumberFormat="1" applyFont="1" applyFill="1" applyBorder="1"/>
    <xf numFmtId="164" fontId="2" fillId="2" borderId="42" xfId="3" applyNumberFormat="1" applyFont="1" applyFill="1" applyBorder="1" applyProtection="1"/>
    <xf numFmtId="164" fontId="2" fillId="2" borderId="43" xfId="3" applyNumberFormat="1" applyFont="1" applyFill="1" applyBorder="1" applyProtection="1"/>
    <xf numFmtId="0" fontId="13" fillId="0" borderId="0" xfId="0" applyFont="1"/>
    <xf numFmtId="0" fontId="13" fillId="0" borderId="29" xfId="0" applyFont="1" applyBorder="1"/>
    <xf numFmtId="0" fontId="13" fillId="0" borderId="30" xfId="0" applyFont="1" applyBorder="1"/>
    <xf numFmtId="0" fontId="14" fillId="0" borderId="30" xfId="0" applyFont="1" applyBorder="1" applyAlignment="1">
      <alignment horizontal="center"/>
    </xf>
    <xf numFmtId="4" fontId="13" fillId="0" borderId="30" xfId="0" applyNumberFormat="1" applyFont="1" applyBorder="1"/>
    <xf numFmtId="164" fontId="13" fillId="0" borderId="30" xfId="0" applyNumberFormat="1" applyFont="1" applyBorder="1"/>
    <xf numFmtId="167" fontId="13" fillId="0" borderId="30" xfId="0" applyNumberFormat="1" applyFont="1" applyBorder="1"/>
    <xf numFmtId="168" fontId="13" fillId="0" borderId="30" xfId="0" applyNumberFormat="1" applyFont="1" applyBorder="1"/>
    <xf numFmtId="0" fontId="13" fillId="0" borderId="34" xfId="0" applyFont="1" applyBorder="1"/>
    <xf numFmtId="0" fontId="14" fillId="4" borderId="3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left"/>
    </xf>
    <xf numFmtId="0" fontId="14" fillId="2" borderId="15" xfId="0" applyFont="1" applyFill="1" applyBorder="1"/>
    <xf numFmtId="0" fontId="14" fillId="2" borderId="15" xfId="0" applyFont="1" applyFill="1" applyBorder="1" applyAlignment="1">
      <alignment horizontal="center"/>
    </xf>
    <xf numFmtId="164" fontId="14" fillId="2" borderId="15" xfId="6" applyNumberFormat="1" applyFont="1" applyFill="1" applyBorder="1"/>
    <xf numFmtId="44" fontId="14" fillId="2" borderId="15" xfId="6" applyFont="1" applyFill="1" applyBorder="1"/>
    <xf numFmtId="169" fontId="14" fillId="2" borderId="15" xfId="6" applyNumberFormat="1" applyFont="1" applyFill="1" applyBorder="1"/>
    <xf numFmtId="10" fontId="14" fillId="2" borderId="24" xfId="7" applyNumberFormat="1" applyFont="1" applyFill="1" applyBorder="1"/>
    <xf numFmtId="10" fontId="12" fillId="0" borderId="0" xfId="7" applyNumberFormat="1" applyFill="1"/>
    <xf numFmtId="0" fontId="14" fillId="0" borderId="0" xfId="0" applyFont="1" applyFill="1"/>
    <xf numFmtId="0" fontId="14" fillId="0" borderId="17" xfId="0" applyFont="1" applyFill="1" applyBorder="1" applyAlignment="1">
      <alignment horizontal="left"/>
    </xf>
    <xf numFmtId="0" fontId="14" fillId="0" borderId="4" xfId="0" applyFont="1" applyFill="1" applyBorder="1"/>
    <xf numFmtId="0" fontId="14" fillId="0" borderId="4" xfId="0" applyFont="1" applyFill="1" applyBorder="1" applyAlignment="1">
      <alignment horizontal="center"/>
    </xf>
    <xf numFmtId="164" fontId="13" fillId="0" borderId="4" xfId="6" applyNumberFormat="1" applyFont="1" applyFill="1" applyBorder="1"/>
    <xf numFmtId="44" fontId="13" fillId="0" borderId="4" xfId="6" applyFont="1" applyFill="1" applyBorder="1"/>
    <xf numFmtId="169" fontId="13" fillId="0" borderId="4" xfId="6" applyNumberFormat="1" applyFont="1" applyFill="1" applyBorder="1"/>
    <xf numFmtId="10" fontId="13" fillId="0" borderId="25" xfId="7" applyNumberFormat="1" applyFont="1" applyFill="1" applyBorder="1"/>
    <xf numFmtId="164" fontId="14" fillId="0" borderId="0" xfId="0" applyNumberFormat="1" applyFont="1" applyFill="1"/>
    <xf numFmtId="0" fontId="14" fillId="2" borderId="12" xfId="0" applyFont="1" applyFill="1" applyBorder="1" applyAlignment="1">
      <alignment horizontal="left"/>
    </xf>
    <xf numFmtId="0" fontId="14" fillId="2" borderId="13" xfId="0" applyFont="1" applyFill="1" applyBorder="1"/>
    <xf numFmtId="0" fontId="14" fillId="2" borderId="13" xfId="0" applyFont="1" applyFill="1" applyBorder="1" applyAlignment="1">
      <alignment horizontal="center"/>
    </xf>
    <xf numFmtId="164" fontId="14" fillId="2" borderId="13" xfId="6" applyNumberFormat="1" applyFont="1" applyFill="1" applyBorder="1"/>
    <xf numFmtId="169" fontId="14" fillId="2" borderId="13" xfId="6" applyNumberFormat="1" applyFont="1" applyFill="1" applyBorder="1"/>
    <xf numFmtId="10" fontId="14" fillId="2" borderId="20" xfId="7" applyNumberFormat="1" applyFont="1" applyFill="1" applyBorder="1"/>
    <xf numFmtId="0" fontId="14" fillId="2" borderId="7" xfId="0" applyFont="1" applyFill="1" applyBorder="1"/>
    <xf numFmtId="0" fontId="14" fillId="2" borderId="1" xfId="0" applyFont="1" applyFill="1" applyBorder="1"/>
    <xf numFmtId="0" fontId="14" fillId="2" borderId="1" xfId="0" applyFont="1" applyFill="1" applyBorder="1" applyAlignment="1">
      <alignment horizontal="center"/>
    </xf>
    <xf numFmtId="164" fontId="14" fillId="2" borderId="1" xfId="6" applyNumberFormat="1" applyFont="1" applyFill="1" applyBorder="1"/>
    <xf numFmtId="44" fontId="14" fillId="2" borderId="1" xfId="6" applyFont="1" applyFill="1" applyBorder="1"/>
    <xf numFmtId="169" fontId="14" fillId="2" borderId="1" xfId="6" applyNumberFormat="1" applyFont="1" applyFill="1" applyBorder="1"/>
    <xf numFmtId="0" fontId="14" fillId="2" borderId="9" xfId="0" applyFont="1" applyFill="1" applyBorder="1"/>
    <xf numFmtId="0" fontId="14" fillId="2" borderId="9" xfId="0" applyFont="1" applyFill="1" applyBorder="1" applyAlignment="1">
      <alignment horizontal="center"/>
    </xf>
    <xf numFmtId="164" fontId="14" fillId="2" borderId="9" xfId="6" applyNumberFormat="1" applyFont="1" applyFill="1" applyBorder="1"/>
    <xf numFmtId="44" fontId="14" fillId="2" borderId="9" xfId="6" applyFont="1" applyFill="1" applyBorder="1"/>
    <xf numFmtId="169" fontId="14" fillId="2" borderId="9" xfId="6" applyNumberFormat="1" applyFont="1" applyFill="1" applyBorder="1"/>
    <xf numFmtId="10" fontId="14" fillId="2" borderId="21" xfId="7" applyNumberFormat="1" applyFont="1" applyFill="1" applyBorder="1"/>
    <xf numFmtId="0" fontId="13" fillId="0" borderId="17" xfId="0" applyFont="1" applyFill="1" applyBorder="1"/>
    <xf numFmtId="0" fontId="13" fillId="0" borderId="4" xfId="0" applyFont="1" applyFill="1" applyBorder="1"/>
    <xf numFmtId="0" fontId="13" fillId="0" borderId="0" xfId="0" applyFont="1" applyFill="1"/>
    <xf numFmtId="0" fontId="14" fillId="2" borderId="12" xfId="0" applyFont="1" applyFill="1" applyBorder="1"/>
    <xf numFmtId="44" fontId="14" fillId="2" borderId="13" xfId="6" applyFont="1" applyFill="1" applyBorder="1"/>
    <xf numFmtId="10" fontId="14" fillId="2" borderId="19" xfId="7" applyNumberFormat="1" applyFont="1" applyFill="1" applyBorder="1"/>
    <xf numFmtId="0" fontId="14" fillId="2" borderId="10" xfId="0" applyFont="1" applyFill="1" applyBorder="1"/>
    <xf numFmtId="0" fontId="14" fillId="2" borderId="3" xfId="0" applyFont="1" applyFill="1" applyBorder="1"/>
    <xf numFmtId="0" fontId="14" fillId="2" borderId="3" xfId="0" applyFont="1" applyFill="1" applyBorder="1" applyAlignment="1">
      <alignment horizontal="center"/>
    </xf>
    <xf numFmtId="164" fontId="14" fillId="2" borderId="3" xfId="6" applyNumberFormat="1" applyFont="1" applyFill="1" applyBorder="1"/>
    <xf numFmtId="169" fontId="14" fillId="2" borderId="3" xfId="6" applyNumberFormat="1" applyFont="1" applyFill="1" applyBorder="1"/>
    <xf numFmtId="0" fontId="13" fillId="0" borderId="1" xfId="0" applyFont="1" applyFill="1" applyBorder="1"/>
    <xf numFmtId="0" fontId="13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/>
    </xf>
    <xf numFmtId="164" fontId="13" fillId="0" borderId="1" xfId="6" applyNumberFormat="1" applyFont="1" applyFill="1" applyBorder="1"/>
    <xf numFmtId="44" fontId="13" fillId="0" borderId="1" xfId="6" applyFont="1" applyFill="1" applyBorder="1"/>
    <xf numFmtId="169" fontId="13" fillId="0" borderId="1" xfId="6" applyNumberFormat="1" applyFont="1" applyFill="1" applyBorder="1"/>
    <xf numFmtId="10" fontId="14" fillId="2" borderId="22" xfId="7" applyNumberFormat="1" applyFont="1" applyFill="1" applyBorder="1"/>
    <xf numFmtId="10" fontId="14" fillId="0" borderId="22" xfId="7" applyNumberFormat="1" applyFont="1" applyFill="1" applyBorder="1"/>
    <xf numFmtId="164" fontId="15" fillId="0" borderId="1" xfId="0" applyNumberFormat="1" applyFont="1" applyFill="1" applyBorder="1"/>
    <xf numFmtId="0" fontId="13" fillId="0" borderId="7" xfId="0" applyFont="1" applyFill="1" applyBorder="1"/>
    <xf numFmtId="164" fontId="13" fillId="0" borderId="2" xfId="6" applyNumberFormat="1" applyFont="1" applyFill="1" applyBorder="1"/>
    <xf numFmtId="44" fontId="13" fillId="0" borderId="2" xfId="6" applyFont="1" applyFill="1" applyBorder="1"/>
    <xf numFmtId="164" fontId="15" fillId="0" borderId="2" xfId="0" applyNumberFormat="1" applyFont="1" applyFill="1" applyBorder="1"/>
    <xf numFmtId="169" fontId="13" fillId="0" borderId="2" xfId="6" applyNumberFormat="1" applyFont="1" applyFill="1" applyBorder="1"/>
    <xf numFmtId="0" fontId="14" fillId="2" borderId="11" xfId="0" applyFont="1" applyFill="1" applyBorder="1"/>
    <xf numFmtId="0" fontId="14" fillId="2" borderId="2" xfId="0" applyFont="1" applyFill="1" applyBorder="1"/>
    <xf numFmtId="0" fontId="14" fillId="2" borderId="2" xfId="0" applyFont="1" applyFill="1" applyBorder="1" applyAlignment="1">
      <alignment horizontal="center"/>
    </xf>
    <xf numFmtId="164" fontId="14" fillId="2" borderId="2" xfId="6" applyNumberFormat="1" applyFont="1" applyFill="1" applyBorder="1"/>
    <xf numFmtId="44" fontId="14" fillId="2" borderId="2" xfId="6" applyFont="1" applyFill="1" applyBorder="1"/>
    <xf numFmtId="169" fontId="14" fillId="2" borderId="2" xfId="6" applyNumberFormat="1" applyFont="1" applyFill="1" applyBorder="1"/>
    <xf numFmtId="0" fontId="14" fillId="2" borderId="8" xfId="0" applyFont="1" applyFill="1" applyBorder="1"/>
    <xf numFmtId="10" fontId="14" fillId="2" borderId="23" xfId="7" applyNumberFormat="1" applyFont="1" applyFill="1" applyBorder="1"/>
    <xf numFmtId="0" fontId="13" fillId="0" borderId="47" xfId="0" applyFont="1" applyFill="1" applyBorder="1"/>
    <xf numFmtId="0" fontId="13" fillId="0" borderId="26" xfId="0" applyFont="1" applyFill="1" applyBorder="1"/>
    <xf numFmtId="0" fontId="16" fillId="0" borderId="1" xfId="0" applyFont="1" applyBorder="1" applyAlignment="1">
      <alignment horizontal="center"/>
    </xf>
    <xf numFmtId="10" fontId="13" fillId="0" borderId="1" xfId="7" applyNumberFormat="1" applyFont="1" applyFill="1" applyBorder="1"/>
    <xf numFmtId="164" fontId="13" fillId="0" borderId="0" xfId="0" applyNumberFormat="1" applyFont="1" applyFill="1"/>
    <xf numFmtId="0" fontId="17" fillId="2" borderId="1" xfId="0" applyFont="1" applyFill="1" applyBorder="1"/>
    <xf numFmtId="0" fontId="17" fillId="2" borderId="48" xfId="0" applyFont="1" applyFill="1" applyBorder="1"/>
    <xf numFmtId="0" fontId="16" fillId="2" borderId="1" xfId="0" applyFont="1" applyFill="1" applyBorder="1" applyAlignment="1">
      <alignment horizontal="center"/>
    </xf>
    <xf numFmtId="0" fontId="15" fillId="0" borderId="1" xfId="0" applyFont="1" applyBorder="1"/>
    <xf numFmtId="0" fontId="15" fillId="0" borderId="48" xfId="0" applyFont="1" applyBorder="1"/>
    <xf numFmtId="0" fontId="15" fillId="0" borderId="0" xfId="0" applyFont="1" applyBorder="1"/>
    <xf numFmtId="0" fontId="16" fillId="0" borderId="0" xfId="0" applyFont="1" applyBorder="1" applyAlignment="1">
      <alignment horizontal="center"/>
    </xf>
    <xf numFmtId="164" fontId="13" fillId="0" borderId="0" xfId="6" applyNumberFormat="1" applyFont="1" applyFill="1" applyBorder="1"/>
    <xf numFmtId="44" fontId="13" fillId="0" borderId="0" xfId="6" applyFont="1" applyFill="1" applyBorder="1"/>
    <xf numFmtId="169" fontId="13" fillId="0" borderId="0" xfId="6" applyNumberFormat="1" applyFont="1" applyFill="1" applyBorder="1"/>
    <xf numFmtId="10" fontId="13" fillId="0" borderId="0" xfId="7" applyNumberFormat="1" applyFont="1" applyFill="1" applyBorder="1"/>
    <xf numFmtId="0" fontId="13" fillId="0" borderId="27" xfId="0" applyFont="1" applyBorder="1"/>
    <xf numFmtId="0" fontId="14" fillId="0" borderId="0" xfId="0" applyFont="1" applyAlignment="1">
      <alignment horizontal="center"/>
    </xf>
    <xf numFmtId="164" fontId="13" fillId="0" borderId="0" xfId="0" applyNumberFormat="1" applyFont="1"/>
    <xf numFmtId="0" fontId="15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0" fontId="5" fillId="0" borderId="0" xfId="0" applyFont="1"/>
    <xf numFmtId="164" fontId="18" fillId="0" borderId="0" xfId="0" applyNumberFormat="1" applyFont="1"/>
    <xf numFmtId="0" fontId="6" fillId="0" borderId="0" xfId="0" applyFont="1"/>
    <xf numFmtId="0" fontId="17" fillId="0" borderId="0" xfId="0" applyFont="1"/>
    <xf numFmtId="0" fontId="19" fillId="0" borderId="0" xfId="0" applyFont="1"/>
    <xf numFmtId="164" fontId="19" fillId="0" borderId="0" xfId="0" applyNumberFormat="1" applyFont="1"/>
    <xf numFmtId="0" fontId="14" fillId="4" borderId="1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28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/>
    </xf>
    <xf numFmtId="0" fontId="14" fillId="4" borderId="19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/>
    </xf>
    <xf numFmtId="164" fontId="14" fillId="4" borderId="1" xfId="0" applyNumberFormat="1" applyFont="1" applyFill="1" applyBorder="1" applyAlignment="1">
      <alignment horizontal="center" vertical="center"/>
    </xf>
    <xf numFmtId="164" fontId="14" fillId="4" borderId="3" xfId="0" applyNumberFormat="1" applyFont="1" applyFill="1" applyBorder="1" applyAlignment="1">
      <alignment horizontal="center" vertical="center"/>
    </xf>
    <xf numFmtId="0" fontId="4" fillId="0" borderId="44" xfId="1" applyFont="1" applyBorder="1" applyAlignment="1">
      <alignment horizontal="center" vertical="center"/>
    </xf>
    <xf numFmtId="0" fontId="4" fillId="0" borderId="45" xfId="1" applyFont="1" applyBorder="1" applyAlignment="1">
      <alignment horizontal="center" vertical="center"/>
    </xf>
    <xf numFmtId="0" fontId="4" fillId="0" borderId="46" xfId="1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 wrapText="1"/>
    </xf>
    <xf numFmtId="0" fontId="4" fillId="0" borderId="30" xfId="1" applyFont="1" applyBorder="1" applyAlignment="1">
      <alignment horizontal="center" vertical="center" wrapText="1"/>
    </xf>
    <xf numFmtId="0" fontId="4" fillId="0" borderId="34" xfId="1" applyFont="1" applyBorder="1" applyAlignment="1">
      <alignment horizontal="center" vertical="center" wrapText="1"/>
    </xf>
    <xf numFmtId="0" fontId="2" fillId="3" borderId="12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center" wrapText="1"/>
    </xf>
    <xf numFmtId="0" fontId="2" fillId="3" borderId="13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164" fontId="2" fillId="3" borderId="13" xfId="1" applyNumberFormat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164" fontId="2" fillId="3" borderId="3" xfId="1" applyNumberFormat="1" applyFont="1" applyFill="1" applyBorder="1" applyAlignment="1">
      <alignment horizontal="center" vertical="center" wrapText="1"/>
    </xf>
    <xf numFmtId="10" fontId="2" fillId="3" borderId="13" xfId="1" applyNumberFormat="1" applyFont="1" applyFill="1" applyBorder="1" applyAlignment="1">
      <alignment horizontal="center" vertical="center" wrapText="1"/>
    </xf>
    <xf numFmtId="10" fontId="2" fillId="3" borderId="1" xfId="1" applyNumberFormat="1" applyFont="1" applyFill="1" applyBorder="1" applyAlignment="1">
      <alignment horizontal="center" vertical="center" wrapText="1"/>
    </xf>
    <xf numFmtId="10" fontId="2" fillId="3" borderId="3" xfId="1" applyNumberFormat="1" applyFont="1" applyFill="1" applyBorder="1" applyAlignment="1">
      <alignment horizontal="center" vertical="center" wrapText="1"/>
    </xf>
    <xf numFmtId="0" fontId="2" fillId="3" borderId="28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3" borderId="26" xfId="1" applyFont="1" applyFill="1" applyBorder="1" applyAlignment="1">
      <alignment horizontal="center" vertical="center" wrapText="1"/>
    </xf>
    <xf numFmtId="0" fontId="2" fillId="3" borderId="19" xfId="1" applyFont="1" applyFill="1" applyBorder="1" applyAlignment="1">
      <alignment horizontal="center" vertical="center" wrapText="1"/>
    </xf>
    <xf numFmtId="0" fontId="2" fillId="3" borderId="20" xfId="1" applyFont="1" applyFill="1" applyBorder="1" applyAlignment="1">
      <alignment horizontal="center" vertical="center" wrapText="1"/>
    </xf>
    <xf numFmtId="0" fontId="2" fillId="3" borderId="23" xfId="1" applyFont="1" applyFill="1" applyBorder="1" applyAlignment="1">
      <alignment horizontal="center" vertical="center" wrapText="1"/>
    </xf>
    <xf numFmtId="44" fontId="2" fillId="3" borderId="1" xfId="1" applyNumberFormat="1" applyFont="1" applyFill="1" applyBorder="1" applyAlignment="1">
      <alignment horizontal="center" vertical="center" wrapText="1"/>
    </xf>
  </cellXfs>
  <cellStyles count="8">
    <cellStyle name="Millares 2" xfId="2"/>
    <cellStyle name="Moneda" xfId="6" builtinId="4"/>
    <cellStyle name="Moneda 2" xfId="3"/>
    <cellStyle name="Normal" xfId="0" builtinId="0"/>
    <cellStyle name="Normal 2" xfId="4"/>
    <cellStyle name="Normal 3" xfId="1"/>
    <cellStyle name="Porcentaje" xfId="7" builtinId="5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0</xdr:colOff>
      <xdr:row>3</xdr:row>
      <xdr:rowOff>57150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50673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2952750</xdr:colOff>
      <xdr:row>1</xdr:row>
      <xdr:rowOff>219075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38290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JECUCION%20DE%20INGRESOS%202020_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_PRE-Concepto V.1012-09"/>
      <sheetName val="COD_SREC-OEI V.1012-09"/>
      <sheetName val="COD_SREC-DestinacionesV.1012-09"/>
      <sheetName val="ENE"/>
      <sheetName val="FEB"/>
      <sheetName val="MARZ"/>
      <sheetName val="ABRIL"/>
      <sheetName val="MAYO"/>
      <sheetName val="vigencia tesorería V.1012-10"/>
      <sheetName val="JUNIO"/>
      <sheetName val="JULIO"/>
      <sheetName val="AGOS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L9">
            <v>977406556</v>
          </cell>
        </row>
        <row r="15">
          <cell r="L15">
            <v>257362507</v>
          </cell>
        </row>
        <row r="19">
          <cell r="L19">
            <v>0</v>
          </cell>
        </row>
        <row r="20">
          <cell r="L20">
            <v>59357882</v>
          </cell>
        </row>
        <row r="21">
          <cell r="L21">
            <v>0</v>
          </cell>
        </row>
        <row r="28">
          <cell r="L28">
            <v>0</v>
          </cell>
        </row>
        <row r="31">
          <cell r="L31">
            <v>683685.32</v>
          </cell>
        </row>
        <row r="36">
          <cell r="L36">
            <v>48102835</v>
          </cell>
        </row>
        <row r="37">
          <cell r="L37">
            <v>401808</v>
          </cell>
        </row>
        <row r="38">
          <cell r="L38">
            <v>0</v>
          </cell>
        </row>
        <row r="39">
          <cell r="L39">
            <v>0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R51"/>
  <sheetViews>
    <sheetView tabSelected="1" topLeftCell="C5" zoomScale="82" zoomScaleNormal="82" workbookViewId="0">
      <selection activeCell="M39" sqref="M39"/>
    </sheetView>
  </sheetViews>
  <sheetFormatPr baseColWidth="10" defaultRowHeight="15" x14ac:dyDescent="0.25"/>
  <cols>
    <col min="1" max="1" width="16.109375" style="159" bestFit="1" customWidth="1"/>
    <col min="2" max="2" width="43" style="159" customWidth="1"/>
    <col min="3" max="3" width="5" style="254" customWidth="1"/>
    <col min="4" max="4" width="16.33203125" style="159" customWidth="1"/>
    <col min="5" max="5" width="14.88671875" style="159" customWidth="1"/>
    <col min="6" max="6" width="16.44140625" style="159" customWidth="1"/>
    <col min="7" max="7" width="17.88671875" style="255" customWidth="1"/>
    <col min="8" max="8" width="12.6640625" style="159" customWidth="1"/>
    <col min="9" max="9" width="17.6640625" style="159" customWidth="1"/>
    <col min="10" max="10" width="20.33203125" style="159" bestFit="1" customWidth="1"/>
    <col min="11" max="11" width="17.109375" style="159" bestFit="1" customWidth="1"/>
    <col min="12" max="12" width="16.109375" style="159" customWidth="1"/>
    <col min="13" max="13" width="25.33203125" style="159" bestFit="1" customWidth="1"/>
    <col min="14" max="14" width="11.6640625" style="159" customWidth="1"/>
    <col min="15" max="15" width="14.109375" style="159" bestFit="1" customWidth="1"/>
    <col min="16" max="256" width="11.5546875" style="159"/>
    <col min="257" max="257" width="16.109375" style="159" bestFit="1" customWidth="1"/>
    <col min="258" max="258" width="43" style="159" customWidth="1"/>
    <col min="259" max="259" width="5" style="159" customWidth="1"/>
    <col min="260" max="260" width="16.33203125" style="159" customWidth="1"/>
    <col min="261" max="261" width="14.88671875" style="159" customWidth="1"/>
    <col min="262" max="262" width="16.44140625" style="159" customWidth="1"/>
    <col min="263" max="263" width="17.88671875" style="159" customWidth="1"/>
    <col min="264" max="264" width="12.6640625" style="159" customWidth="1"/>
    <col min="265" max="265" width="17.6640625" style="159" customWidth="1"/>
    <col min="266" max="266" width="20.33203125" style="159" bestFit="1" customWidth="1"/>
    <col min="267" max="267" width="17.109375" style="159" bestFit="1" customWidth="1"/>
    <col min="268" max="268" width="16.109375" style="159" customWidth="1"/>
    <col min="269" max="269" width="25.33203125" style="159" bestFit="1" customWidth="1"/>
    <col min="270" max="270" width="11.6640625" style="159" customWidth="1"/>
    <col min="271" max="271" width="14.109375" style="159" bestFit="1" customWidth="1"/>
    <col min="272" max="512" width="11.5546875" style="159"/>
    <col min="513" max="513" width="16.109375" style="159" bestFit="1" customWidth="1"/>
    <col min="514" max="514" width="43" style="159" customWidth="1"/>
    <col min="515" max="515" width="5" style="159" customWidth="1"/>
    <col min="516" max="516" width="16.33203125" style="159" customWidth="1"/>
    <col min="517" max="517" width="14.88671875" style="159" customWidth="1"/>
    <col min="518" max="518" width="16.44140625" style="159" customWidth="1"/>
    <col min="519" max="519" width="17.88671875" style="159" customWidth="1"/>
    <col min="520" max="520" width="12.6640625" style="159" customWidth="1"/>
    <col min="521" max="521" width="17.6640625" style="159" customWidth="1"/>
    <col min="522" max="522" width="20.33203125" style="159" bestFit="1" customWidth="1"/>
    <col min="523" max="523" width="17.109375" style="159" bestFit="1" customWidth="1"/>
    <col min="524" max="524" width="16.109375" style="159" customWidth="1"/>
    <col min="525" max="525" width="25.33203125" style="159" bestFit="1" customWidth="1"/>
    <col min="526" max="526" width="11.6640625" style="159" customWidth="1"/>
    <col min="527" max="527" width="14.109375" style="159" bestFit="1" customWidth="1"/>
    <col min="528" max="768" width="11.5546875" style="159"/>
    <col min="769" max="769" width="16.109375" style="159" bestFit="1" customWidth="1"/>
    <col min="770" max="770" width="43" style="159" customWidth="1"/>
    <col min="771" max="771" width="5" style="159" customWidth="1"/>
    <col min="772" max="772" width="16.33203125" style="159" customWidth="1"/>
    <col min="773" max="773" width="14.88671875" style="159" customWidth="1"/>
    <col min="774" max="774" width="16.44140625" style="159" customWidth="1"/>
    <col min="775" max="775" width="17.88671875" style="159" customWidth="1"/>
    <col min="776" max="776" width="12.6640625" style="159" customWidth="1"/>
    <col min="777" max="777" width="17.6640625" style="159" customWidth="1"/>
    <col min="778" max="778" width="20.33203125" style="159" bestFit="1" customWidth="1"/>
    <col min="779" max="779" width="17.109375" style="159" bestFit="1" customWidth="1"/>
    <col min="780" max="780" width="16.109375" style="159" customWidth="1"/>
    <col min="781" max="781" width="25.33203125" style="159" bestFit="1" customWidth="1"/>
    <col min="782" max="782" width="11.6640625" style="159" customWidth="1"/>
    <col min="783" max="783" width="14.109375" style="159" bestFit="1" customWidth="1"/>
    <col min="784" max="1024" width="11.5546875" style="159"/>
    <col min="1025" max="1025" width="16.109375" style="159" bestFit="1" customWidth="1"/>
    <col min="1026" max="1026" width="43" style="159" customWidth="1"/>
    <col min="1027" max="1027" width="5" style="159" customWidth="1"/>
    <col min="1028" max="1028" width="16.33203125" style="159" customWidth="1"/>
    <col min="1029" max="1029" width="14.88671875" style="159" customWidth="1"/>
    <col min="1030" max="1030" width="16.44140625" style="159" customWidth="1"/>
    <col min="1031" max="1031" width="17.88671875" style="159" customWidth="1"/>
    <col min="1032" max="1032" width="12.6640625" style="159" customWidth="1"/>
    <col min="1033" max="1033" width="17.6640625" style="159" customWidth="1"/>
    <col min="1034" max="1034" width="20.33203125" style="159" bestFit="1" customWidth="1"/>
    <col min="1035" max="1035" width="17.109375" style="159" bestFit="1" customWidth="1"/>
    <col min="1036" max="1036" width="16.109375" style="159" customWidth="1"/>
    <col min="1037" max="1037" width="25.33203125" style="159" bestFit="1" customWidth="1"/>
    <col min="1038" max="1038" width="11.6640625" style="159" customWidth="1"/>
    <col min="1039" max="1039" width="14.109375" style="159" bestFit="1" customWidth="1"/>
    <col min="1040" max="1280" width="11.5546875" style="159"/>
    <col min="1281" max="1281" width="16.109375" style="159" bestFit="1" customWidth="1"/>
    <col min="1282" max="1282" width="43" style="159" customWidth="1"/>
    <col min="1283" max="1283" width="5" style="159" customWidth="1"/>
    <col min="1284" max="1284" width="16.33203125" style="159" customWidth="1"/>
    <col min="1285" max="1285" width="14.88671875" style="159" customWidth="1"/>
    <col min="1286" max="1286" width="16.44140625" style="159" customWidth="1"/>
    <col min="1287" max="1287" width="17.88671875" style="159" customWidth="1"/>
    <col min="1288" max="1288" width="12.6640625" style="159" customWidth="1"/>
    <col min="1289" max="1289" width="17.6640625" style="159" customWidth="1"/>
    <col min="1290" max="1290" width="20.33203125" style="159" bestFit="1" customWidth="1"/>
    <col min="1291" max="1291" width="17.109375" style="159" bestFit="1" customWidth="1"/>
    <col min="1292" max="1292" width="16.109375" style="159" customWidth="1"/>
    <col min="1293" max="1293" width="25.33203125" style="159" bestFit="1" customWidth="1"/>
    <col min="1294" max="1294" width="11.6640625" style="159" customWidth="1"/>
    <col min="1295" max="1295" width="14.109375" style="159" bestFit="1" customWidth="1"/>
    <col min="1296" max="1536" width="11.5546875" style="159"/>
    <col min="1537" max="1537" width="16.109375" style="159" bestFit="1" customWidth="1"/>
    <col min="1538" max="1538" width="43" style="159" customWidth="1"/>
    <col min="1539" max="1539" width="5" style="159" customWidth="1"/>
    <col min="1540" max="1540" width="16.33203125" style="159" customWidth="1"/>
    <col min="1541" max="1541" width="14.88671875" style="159" customWidth="1"/>
    <col min="1542" max="1542" width="16.44140625" style="159" customWidth="1"/>
    <col min="1543" max="1543" width="17.88671875" style="159" customWidth="1"/>
    <col min="1544" max="1544" width="12.6640625" style="159" customWidth="1"/>
    <col min="1545" max="1545" width="17.6640625" style="159" customWidth="1"/>
    <col min="1546" max="1546" width="20.33203125" style="159" bestFit="1" customWidth="1"/>
    <col min="1547" max="1547" width="17.109375" style="159" bestFit="1" customWidth="1"/>
    <col min="1548" max="1548" width="16.109375" style="159" customWidth="1"/>
    <col min="1549" max="1549" width="25.33203125" style="159" bestFit="1" customWidth="1"/>
    <col min="1550" max="1550" width="11.6640625" style="159" customWidth="1"/>
    <col min="1551" max="1551" width="14.109375" style="159" bestFit="1" customWidth="1"/>
    <col min="1552" max="1792" width="11.5546875" style="159"/>
    <col min="1793" max="1793" width="16.109375" style="159" bestFit="1" customWidth="1"/>
    <col min="1794" max="1794" width="43" style="159" customWidth="1"/>
    <col min="1795" max="1795" width="5" style="159" customWidth="1"/>
    <col min="1796" max="1796" width="16.33203125" style="159" customWidth="1"/>
    <col min="1797" max="1797" width="14.88671875" style="159" customWidth="1"/>
    <col min="1798" max="1798" width="16.44140625" style="159" customWidth="1"/>
    <col min="1799" max="1799" width="17.88671875" style="159" customWidth="1"/>
    <col min="1800" max="1800" width="12.6640625" style="159" customWidth="1"/>
    <col min="1801" max="1801" width="17.6640625" style="159" customWidth="1"/>
    <col min="1802" max="1802" width="20.33203125" style="159" bestFit="1" customWidth="1"/>
    <col min="1803" max="1803" width="17.109375" style="159" bestFit="1" customWidth="1"/>
    <col min="1804" max="1804" width="16.109375" style="159" customWidth="1"/>
    <col min="1805" max="1805" width="25.33203125" style="159" bestFit="1" customWidth="1"/>
    <col min="1806" max="1806" width="11.6640625" style="159" customWidth="1"/>
    <col min="1807" max="1807" width="14.109375" style="159" bestFit="1" customWidth="1"/>
    <col min="1808" max="2048" width="11.5546875" style="159"/>
    <col min="2049" max="2049" width="16.109375" style="159" bestFit="1" customWidth="1"/>
    <col min="2050" max="2050" width="43" style="159" customWidth="1"/>
    <col min="2051" max="2051" width="5" style="159" customWidth="1"/>
    <col min="2052" max="2052" width="16.33203125" style="159" customWidth="1"/>
    <col min="2053" max="2053" width="14.88671875" style="159" customWidth="1"/>
    <col min="2054" max="2054" width="16.44140625" style="159" customWidth="1"/>
    <col min="2055" max="2055" width="17.88671875" style="159" customWidth="1"/>
    <col min="2056" max="2056" width="12.6640625" style="159" customWidth="1"/>
    <col min="2057" max="2057" width="17.6640625" style="159" customWidth="1"/>
    <col min="2058" max="2058" width="20.33203125" style="159" bestFit="1" customWidth="1"/>
    <col min="2059" max="2059" width="17.109375" style="159" bestFit="1" customWidth="1"/>
    <col min="2060" max="2060" width="16.109375" style="159" customWidth="1"/>
    <col min="2061" max="2061" width="25.33203125" style="159" bestFit="1" customWidth="1"/>
    <col min="2062" max="2062" width="11.6640625" style="159" customWidth="1"/>
    <col min="2063" max="2063" width="14.109375" style="159" bestFit="1" customWidth="1"/>
    <col min="2064" max="2304" width="11.5546875" style="159"/>
    <col min="2305" max="2305" width="16.109375" style="159" bestFit="1" customWidth="1"/>
    <col min="2306" max="2306" width="43" style="159" customWidth="1"/>
    <col min="2307" max="2307" width="5" style="159" customWidth="1"/>
    <col min="2308" max="2308" width="16.33203125" style="159" customWidth="1"/>
    <col min="2309" max="2309" width="14.88671875" style="159" customWidth="1"/>
    <col min="2310" max="2310" width="16.44140625" style="159" customWidth="1"/>
    <col min="2311" max="2311" width="17.88671875" style="159" customWidth="1"/>
    <col min="2312" max="2312" width="12.6640625" style="159" customWidth="1"/>
    <col min="2313" max="2313" width="17.6640625" style="159" customWidth="1"/>
    <col min="2314" max="2314" width="20.33203125" style="159" bestFit="1" customWidth="1"/>
    <col min="2315" max="2315" width="17.109375" style="159" bestFit="1" customWidth="1"/>
    <col min="2316" max="2316" width="16.109375" style="159" customWidth="1"/>
    <col min="2317" max="2317" width="25.33203125" style="159" bestFit="1" customWidth="1"/>
    <col min="2318" max="2318" width="11.6640625" style="159" customWidth="1"/>
    <col min="2319" max="2319" width="14.109375" style="159" bestFit="1" customWidth="1"/>
    <col min="2320" max="2560" width="11.5546875" style="159"/>
    <col min="2561" max="2561" width="16.109375" style="159" bestFit="1" customWidth="1"/>
    <col min="2562" max="2562" width="43" style="159" customWidth="1"/>
    <col min="2563" max="2563" width="5" style="159" customWidth="1"/>
    <col min="2564" max="2564" width="16.33203125" style="159" customWidth="1"/>
    <col min="2565" max="2565" width="14.88671875" style="159" customWidth="1"/>
    <col min="2566" max="2566" width="16.44140625" style="159" customWidth="1"/>
    <col min="2567" max="2567" width="17.88671875" style="159" customWidth="1"/>
    <col min="2568" max="2568" width="12.6640625" style="159" customWidth="1"/>
    <col min="2569" max="2569" width="17.6640625" style="159" customWidth="1"/>
    <col min="2570" max="2570" width="20.33203125" style="159" bestFit="1" customWidth="1"/>
    <col min="2571" max="2571" width="17.109375" style="159" bestFit="1" customWidth="1"/>
    <col min="2572" max="2572" width="16.109375" style="159" customWidth="1"/>
    <col min="2573" max="2573" width="25.33203125" style="159" bestFit="1" customWidth="1"/>
    <col min="2574" max="2574" width="11.6640625" style="159" customWidth="1"/>
    <col min="2575" max="2575" width="14.109375" style="159" bestFit="1" customWidth="1"/>
    <col min="2576" max="2816" width="11.5546875" style="159"/>
    <col min="2817" max="2817" width="16.109375" style="159" bestFit="1" customWidth="1"/>
    <col min="2818" max="2818" width="43" style="159" customWidth="1"/>
    <col min="2819" max="2819" width="5" style="159" customWidth="1"/>
    <col min="2820" max="2820" width="16.33203125" style="159" customWidth="1"/>
    <col min="2821" max="2821" width="14.88671875" style="159" customWidth="1"/>
    <col min="2822" max="2822" width="16.44140625" style="159" customWidth="1"/>
    <col min="2823" max="2823" width="17.88671875" style="159" customWidth="1"/>
    <col min="2824" max="2824" width="12.6640625" style="159" customWidth="1"/>
    <col min="2825" max="2825" width="17.6640625" style="159" customWidth="1"/>
    <col min="2826" max="2826" width="20.33203125" style="159" bestFit="1" customWidth="1"/>
    <col min="2827" max="2827" width="17.109375" style="159" bestFit="1" customWidth="1"/>
    <col min="2828" max="2828" width="16.109375" style="159" customWidth="1"/>
    <col min="2829" max="2829" width="25.33203125" style="159" bestFit="1" customWidth="1"/>
    <col min="2830" max="2830" width="11.6640625" style="159" customWidth="1"/>
    <col min="2831" max="2831" width="14.109375" style="159" bestFit="1" customWidth="1"/>
    <col min="2832" max="3072" width="11.5546875" style="159"/>
    <col min="3073" max="3073" width="16.109375" style="159" bestFit="1" customWidth="1"/>
    <col min="3074" max="3074" width="43" style="159" customWidth="1"/>
    <col min="3075" max="3075" width="5" style="159" customWidth="1"/>
    <col min="3076" max="3076" width="16.33203125" style="159" customWidth="1"/>
    <col min="3077" max="3077" width="14.88671875" style="159" customWidth="1"/>
    <col min="3078" max="3078" width="16.44140625" style="159" customWidth="1"/>
    <col min="3079" max="3079" width="17.88671875" style="159" customWidth="1"/>
    <col min="3080" max="3080" width="12.6640625" style="159" customWidth="1"/>
    <col min="3081" max="3081" width="17.6640625" style="159" customWidth="1"/>
    <col min="3082" max="3082" width="20.33203125" style="159" bestFit="1" customWidth="1"/>
    <col min="3083" max="3083" width="17.109375" style="159" bestFit="1" customWidth="1"/>
    <col min="3084" max="3084" width="16.109375" style="159" customWidth="1"/>
    <col min="3085" max="3085" width="25.33203125" style="159" bestFit="1" customWidth="1"/>
    <col min="3086" max="3086" width="11.6640625" style="159" customWidth="1"/>
    <col min="3087" max="3087" width="14.109375" style="159" bestFit="1" customWidth="1"/>
    <col min="3088" max="3328" width="11.5546875" style="159"/>
    <col min="3329" max="3329" width="16.109375" style="159" bestFit="1" customWidth="1"/>
    <col min="3330" max="3330" width="43" style="159" customWidth="1"/>
    <col min="3331" max="3331" width="5" style="159" customWidth="1"/>
    <col min="3332" max="3332" width="16.33203125" style="159" customWidth="1"/>
    <col min="3333" max="3333" width="14.88671875" style="159" customWidth="1"/>
    <col min="3334" max="3334" width="16.44140625" style="159" customWidth="1"/>
    <col min="3335" max="3335" width="17.88671875" style="159" customWidth="1"/>
    <col min="3336" max="3336" width="12.6640625" style="159" customWidth="1"/>
    <col min="3337" max="3337" width="17.6640625" style="159" customWidth="1"/>
    <col min="3338" max="3338" width="20.33203125" style="159" bestFit="1" customWidth="1"/>
    <col min="3339" max="3339" width="17.109375" style="159" bestFit="1" customWidth="1"/>
    <col min="3340" max="3340" width="16.109375" style="159" customWidth="1"/>
    <col min="3341" max="3341" width="25.33203125" style="159" bestFit="1" customWidth="1"/>
    <col min="3342" max="3342" width="11.6640625" style="159" customWidth="1"/>
    <col min="3343" max="3343" width="14.109375" style="159" bestFit="1" customWidth="1"/>
    <col min="3344" max="3584" width="11.5546875" style="159"/>
    <col min="3585" max="3585" width="16.109375" style="159" bestFit="1" customWidth="1"/>
    <col min="3586" max="3586" width="43" style="159" customWidth="1"/>
    <col min="3587" max="3587" width="5" style="159" customWidth="1"/>
    <col min="3588" max="3588" width="16.33203125" style="159" customWidth="1"/>
    <col min="3589" max="3589" width="14.88671875" style="159" customWidth="1"/>
    <col min="3590" max="3590" width="16.44140625" style="159" customWidth="1"/>
    <col min="3591" max="3591" width="17.88671875" style="159" customWidth="1"/>
    <col min="3592" max="3592" width="12.6640625" style="159" customWidth="1"/>
    <col min="3593" max="3593" width="17.6640625" style="159" customWidth="1"/>
    <col min="3594" max="3594" width="20.33203125" style="159" bestFit="1" customWidth="1"/>
    <col min="3595" max="3595" width="17.109375" style="159" bestFit="1" customWidth="1"/>
    <col min="3596" max="3596" width="16.109375" style="159" customWidth="1"/>
    <col min="3597" max="3597" width="25.33203125" style="159" bestFit="1" customWidth="1"/>
    <col min="3598" max="3598" width="11.6640625" style="159" customWidth="1"/>
    <col min="3599" max="3599" width="14.109375" style="159" bestFit="1" customWidth="1"/>
    <col min="3600" max="3840" width="11.5546875" style="159"/>
    <col min="3841" max="3841" width="16.109375" style="159" bestFit="1" customWidth="1"/>
    <col min="3842" max="3842" width="43" style="159" customWidth="1"/>
    <col min="3843" max="3843" width="5" style="159" customWidth="1"/>
    <col min="3844" max="3844" width="16.33203125" style="159" customWidth="1"/>
    <col min="3845" max="3845" width="14.88671875" style="159" customWidth="1"/>
    <col min="3846" max="3846" width="16.44140625" style="159" customWidth="1"/>
    <col min="3847" max="3847" width="17.88671875" style="159" customWidth="1"/>
    <col min="3848" max="3848" width="12.6640625" style="159" customWidth="1"/>
    <col min="3849" max="3849" width="17.6640625" style="159" customWidth="1"/>
    <col min="3850" max="3850" width="20.33203125" style="159" bestFit="1" customWidth="1"/>
    <col min="3851" max="3851" width="17.109375" style="159" bestFit="1" customWidth="1"/>
    <col min="3852" max="3852" width="16.109375" style="159" customWidth="1"/>
    <col min="3853" max="3853" width="25.33203125" style="159" bestFit="1" customWidth="1"/>
    <col min="3854" max="3854" width="11.6640625" style="159" customWidth="1"/>
    <col min="3855" max="3855" width="14.109375" style="159" bestFit="1" customWidth="1"/>
    <col min="3856" max="4096" width="11.5546875" style="159"/>
    <col min="4097" max="4097" width="16.109375" style="159" bestFit="1" customWidth="1"/>
    <col min="4098" max="4098" width="43" style="159" customWidth="1"/>
    <col min="4099" max="4099" width="5" style="159" customWidth="1"/>
    <col min="4100" max="4100" width="16.33203125" style="159" customWidth="1"/>
    <col min="4101" max="4101" width="14.88671875" style="159" customWidth="1"/>
    <col min="4102" max="4102" width="16.44140625" style="159" customWidth="1"/>
    <col min="4103" max="4103" width="17.88671875" style="159" customWidth="1"/>
    <col min="4104" max="4104" width="12.6640625" style="159" customWidth="1"/>
    <col min="4105" max="4105" width="17.6640625" style="159" customWidth="1"/>
    <col min="4106" max="4106" width="20.33203125" style="159" bestFit="1" customWidth="1"/>
    <col min="4107" max="4107" width="17.109375" style="159" bestFit="1" customWidth="1"/>
    <col min="4108" max="4108" width="16.109375" style="159" customWidth="1"/>
    <col min="4109" max="4109" width="25.33203125" style="159" bestFit="1" customWidth="1"/>
    <col min="4110" max="4110" width="11.6640625" style="159" customWidth="1"/>
    <col min="4111" max="4111" width="14.109375" style="159" bestFit="1" customWidth="1"/>
    <col min="4112" max="4352" width="11.5546875" style="159"/>
    <col min="4353" max="4353" width="16.109375" style="159" bestFit="1" customWidth="1"/>
    <col min="4354" max="4354" width="43" style="159" customWidth="1"/>
    <col min="4355" max="4355" width="5" style="159" customWidth="1"/>
    <col min="4356" max="4356" width="16.33203125" style="159" customWidth="1"/>
    <col min="4357" max="4357" width="14.88671875" style="159" customWidth="1"/>
    <col min="4358" max="4358" width="16.44140625" style="159" customWidth="1"/>
    <col min="4359" max="4359" width="17.88671875" style="159" customWidth="1"/>
    <col min="4360" max="4360" width="12.6640625" style="159" customWidth="1"/>
    <col min="4361" max="4361" width="17.6640625" style="159" customWidth="1"/>
    <col min="4362" max="4362" width="20.33203125" style="159" bestFit="1" customWidth="1"/>
    <col min="4363" max="4363" width="17.109375" style="159" bestFit="1" customWidth="1"/>
    <col min="4364" max="4364" width="16.109375" style="159" customWidth="1"/>
    <col min="4365" max="4365" width="25.33203125" style="159" bestFit="1" customWidth="1"/>
    <col min="4366" max="4366" width="11.6640625" style="159" customWidth="1"/>
    <col min="4367" max="4367" width="14.109375" style="159" bestFit="1" customWidth="1"/>
    <col min="4368" max="4608" width="11.5546875" style="159"/>
    <col min="4609" max="4609" width="16.109375" style="159" bestFit="1" customWidth="1"/>
    <col min="4610" max="4610" width="43" style="159" customWidth="1"/>
    <col min="4611" max="4611" width="5" style="159" customWidth="1"/>
    <col min="4612" max="4612" width="16.33203125" style="159" customWidth="1"/>
    <col min="4613" max="4613" width="14.88671875" style="159" customWidth="1"/>
    <col min="4614" max="4614" width="16.44140625" style="159" customWidth="1"/>
    <col min="4615" max="4615" width="17.88671875" style="159" customWidth="1"/>
    <col min="4616" max="4616" width="12.6640625" style="159" customWidth="1"/>
    <col min="4617" max="4617" width="17.6640625" style="159" customWidth="1"/>
    <col min="4618" max="4618" width="20.33203125" style="159" bestFit="1" customWidth="1"/>
    <col min="4619" max="4619" width="17.109375" style="159" bestFit="1" customWidth="1"/>
    <col min="4620" max="4620" width="16.109375" style="159" customWidth="1"/>
    <col min="4621" max="4621" width="25.33203125" style="159" bestFit="1" customWidth="1"/>
    <col min="4622" max="4622" width="11.6640625" style="159" customWidth="1"/>
    <col min="4623" max="4623" width="14.109375" style="159" bestFit="1" customWidth="1"/>
    <col min="4624" max="4864" width="11.5546875" style="159"/>
    <col min="4865" max="4865" width="16.109375" style="159" bestFit="1" customWidth="1"/>
    <col min="4866" max="4866" width="43" style="159" customWidth="1"/>
    <col min="4867" max="4867" width="5" style="159" customWidth="1"/>
    <col min="4868" max="4868" width="16.33203125" style="159" customWidth="1"/>
    <col min="4869" max="4869" width="14.88671875" style="159" customWidth="1"/>
    <col min="4870" max="4870" width="16.44140625" style="159" customWidth="1"/>
    <col min="4871" max="4871" width="17.88671875" style="159" customWidth="1"/>
    <col min="4872" max="4872" width="12.6640625" style="159" customWidth="1"/>
    <col min="4873" max="4873" width="17.6640625" style="159" customWidth="1"/>
    <col min="4874" max="4874" width="20.33203125" style="159" bestFit="1" customWidth="1"/>
    <col min="4875" max="4875" width="17.109375" style="159" bestFit="1" customWidth="1"/>
    <col min="4876" max="4876" width="16.109375" style="159" customWidth="1"/>
    <col min="4877" max="4877" width="25.33203125" style="159" bestFit="1" customWidth="1"/>
    <col min="4878" max="4878" width="11.6640625" style="159" customWidth="1"/>
    <col min="4879" max="4879" width="14.109375" style="159" bestFit="1" customWidth="1"/>
    <col min="4880" max="5120" width="11.5546875" style="159"/>
    <col min="5121" max="5121" width="16.109375" style="159" bestFit="1" customWidth="1"/>
    <col min="5122" max="5122" width="43" style="159" customWidth="1"/>
    <col min="5123" max="5123" width="5" style="159" customWidth="1"/>
    <col min="5124" max="5124" width="16.33203125" style="159" customWidth="1"/>
    <col min="5125" max="5125" width="14.88671875" style="159" customWidth="1"/>
    <col min="5126" max="5126" width="16.44140625" style="159" customWidth="1"/>
    <col min="5127" max="5127" width="17.88671875" style="159" customWidth="1"/>
    <col min="5128" max="5128" width="12.6640625" style="159" customWidth="1"/>
    <col min="5129" max="5129" width="17.6640625" style="159" customWidth="1"/>
    <col min="5130" max="5130" width="20.33203125" style="159" bestFit="1" customWidth="1"/>
    <col min="5131" max="5131" width="17.109375" style="159" bestFit="1" customWidth="1"/>
    <col min="5132" max="5132" width="16.109375" style="159" customWidth="1"/>
    <col min="5133" max="5133" width="25.33203125" style="159" bestFit="1" customWidth="1"/>
    <col min="5134" max="5134" width="11.6640625" style="159" customWidth="1"/>
    <col min="5135" max="5135" width="14.109375" style="159" bestFit="1" customWidth="1"/>
    <col min="5136" max="5376" width="11.5546875" style="159"/>
    <col min="5377" max="5377" width="16.109375" style="159" bestFit="1" customWidth="1"/>
    <col min="5378" max="5378" width="43" style="159" customWidth="1"/>
    <col min="5379" max="5379" width="5" style="159" customWidth="1"/>
    <col min="5380" max="5380" width="16.33203125" style="159" customWidth="1"/>
    <col min="5381" max="5381" width="14.88671875" style="159" customWidth="1"/>
    <col min="5382" max="5382" width="16.44140625" style="159" customWidth="1"/>
    <col min="5383" max="5383" width="17.88671875" style="159" customWidth="1"/>
    <col min="5384" max="5384" width="12.6640625" style="159" customWidth="1"/>
    <col min="5385" max="5385" width="17.6640625" style="159" customWidth="1"/>
    <col min="5386" max="5386" width="20.33203125" style="159" bestFit="1" customWidth="1"/>
    <col min="5387" max="5387" width="17.109375" style="159" bestFit="1" customWidth="1"/>
    <col min="5388" max="5388" width="16.109375" style="159" customWidth="1"/>
    <col min="5389" max="5389" width="25.33203125" style="159" bestFit="1" customWidth="1"/>
    <col min="5390" max="5390" width="11.6640625" style="159" customWidth="1"/>
    <col min="5391" max="5391" width="14.109375" style="159" bestFit="1" customWidth="1"/>
    <col min="5392" max="5632" width="11.5546875" style="159"/>
    <col min="5633" max="5633" width="16.109375" style="159" bestFit="1" customWidth="1"/>
    <col min="5634" max="5634" width="43" style="159" customWidth="1"/>
    <col min="5635" max="5635" width="5" style="159" customWidth="1"/>
    <col min="5636" max="5636" width="16.33203125" style="159" customWidth="1"/>
    <col min="5637" max="5637" width="14.88671875" style="159" customWidth="1"/>
    <col min="5638" max="5638" width="16.44140625" style="159" customWidth="1"/>
    <col min="5639" max="5639" width="17.88671875" style="159" customWidth="1"/>
    <col min="5640" max="5640" width="12.6640625" style="159" customWidth="1"/>
    <col min="5641" max="5641" width="17.6640625" style="159" customWidth="1"/>
    <col min="5642" max="5642" width="20.33203125" style="159" bestFit="1" customWidth="1"/>
    <col min="5643" max="5643" width="17.109375" style="159" bestFit="1" customWidth="1"/>
    <col min="5644" max="5644" width="16.109375" style="159" customWidth="1"/>
    <col min="5645" max="5645" width="25.33203125" style="159" bestFit="1" customWidth="1"/>
    <col min="5646" max="5646" width="11.6640625" style="159" customWidth="1"/>
    <col min="5647" max="5647" width="14.109375" style="159" bestFit="1" customWidth="1"/>
    <col min="5648" max="5888" width="11.5546875" style="159"/>
    <col min="5889" max="5889" width="16.109375" style="159" bestFit="1" customWidth="1"/>
    <col min="5890" max="5890" width="43" style="159" customWidth="1"/>
    <col min="5891" max="5891" width="5" style="159" customWidth="1"/>
    <col min="5892" max="5892" width="16.33203125" style="159" customWidth="1"/>
    <col min="5893" max="5893" width="14.88671875" style="159" customWidth="1"/>
    <col min="5894" max="5894" width="16.44140625" style="159" customWidth="1"/>
    <col min="5895" max="5895" width="17.88671875" style="159" customWidth="1"/>
    <col min="5896" max="5896" width="12.6640625" style="159" customWidth="1"/>
    <col min="5897" max="5897" width="17.6640625" style="159" customWidth="1"/>
    <col min="5898" max="5898" width="20.33203125" style="159" bestFit="1" customWidth="1"/>
    <col min="5899" max="5899" width="17.109375" style="159" bestFit="1" customWidth="1"/>
    <col min="5900" max="5900" width="16.109375" style="159" customWidth="1"/>
    <col min="5901" max="5901" width="25.33203125" style="159" bestFit="1" customWidth="1"/>
    <col min="5902" max="5902" width="11.6640625" style="159" customWidth="1"/>
    <col min="5903" max="5903" width="14.109375" style="159" bestFit="1" customWidth="1"/>
    <col min="5904" max="6144" width="11.5546875" style="159"/>
    <col min="6145" max="6145" width="16.109375" style="159" bestFit="1" customWidth="1"/>
    <col min="6146" max="6146" width="43" style="159" customWidth="1"/>
    <col min="6147" max="6147" width="5" style="159" customWidth="1"/>
    <col min="6148" max="6148" width="16.33203125" style="159" customWidth="1"/>
    <col min="6149" max="6149" width="14.88671875" style="159" customWidth="1"/>
    <col min="6150" max="6150" width="16.44140625" style="159" customWidth="1"/>
    <col min="6151" max="6151" width="17.88671875" style="159" customWidth="1"/>
    <col min="6152" max="6152" width="12.6640625" style="159" customWidth="1"/>
    <col min="6153" max="6153" width="17.6640625" style="159" customWidth="1"/>
    <col min="6154" max="6154" width="20.33203125" style="159" bestFit="1" customWidth="1"/>
    <col min="6155" max="6155" width="17.109375" style="159" bestFit="1" customWidth="1"/>
    <col min="6156" max="6156" width="16.109375" style="159" customWidth="1"/>
    <col min="6157" max="6157" width="25.33203125" style="159" bestFit="1" customWidth="1"/>
    <col min="6158" max="6158" width="11.6640625" style="159" customWidth="1"/>
    <col min="6159" max="6159" width="14.109375" style="159" bestFit="1" customWidth="1"/>
    <col min="6160" max="6400" width="11.5546875" style="159"/>
    <col min="6401" max="6401" width="16.109375" style="159" bestFit="1" customWidth="1"/>
    <col min="6402" max="6402" width="43" style="159" customWidth="1"/>
    <col min="6403" max="6403" width="5" style="159" customWidth="1"/>
    <col min="6404" max="6404" width="16.33203125" style="159" customWidth="1"/>
    <col min="6405" max="6405" width="14.88671875" style="159" customWidth="1"/>
    <col min="6406" max="6406" width="16.44140625" style="159" customWidth="1"/>
    <col min="6407" max="6407" width="17.88671875" style="159" customWidth="1"/>
    <col min="6408" max="6408" width="12.6640625" style="159" customWidth="1"/>
    <col min="6409" max="6409" width="17.6640625" style="159" customWidth="1"/>
    <col min="6410" max="6410" width="20.33203125" style="159" bestFit="1" customWidth="1"/>
    <col min="6411" max="6411" width="17.109375" style="159" bestFit="1" customWidth="1"/>
    <col min="6412" max="6412" width="16.109375" style="159" customWidth="1"/>
    <col min="6413" max="6413" width="25.33203125" style="159" bestFit="1" customWidth="1"/>
    <col min="6414" max="6414" width="11.6640625" style="159" customWidth="1"/>
    <col min="6415" max="6415" width="14.109375" style="159" bestFit="1" customWidth="1"/>
    <col min="6416" max="6656" width="11.5546875" style="159"/>
    <col min="6657" max="6657" width="16.109375" style="159" bestFit="1" customWidth="1"/>
    <col min="6658" max="6658" width="43" style="159" customWidth="1"/>
    <col min="6659" max="6659" width="5" style="159" customWidth="1"/>
    <col min="6660" max="6660" width="16.33203125" style="159" customWidth="1"/>
    <col min="6661" max="6661" width="14.88671875" style="159" customWidth="1"/>
    <col min="6662" max="6662" width="16.44140625" style="159" customWidth="1"/>
    <col min="6663" max="6663" width="17.88671875" style="159" customWidth="1"/>
    <col min="6664" max="6664" width="12.6640625" style="159" customWidth="1"/>
    <col min="6665" max="6665" width="17.6640625" style="159" customWidth="1"/>
    <col min="6666" max="6666" width="20.33203125" style="159" bestFit="1" customWidth="1"/>
    <col min="6667" max="6667" width="17.109375" style="159" bestFit="1" customWidth="1"/>
    <col min="6668" max="6668" width="16.109375" style="159" customWidth="1"/>
    <col min="6669" max="6669" width="25.33203125" style="159" bestFit="1" customWidth="1"/>
    <col min="6670" max="6670" width="11.6640625" style="159" customWidth="1"/>
    <col min="6671" max="6671" width="14.109375" style="159" bestFit="1" customWidth="1"/>
    <col min="6672" max="6912" width="11.5546875" style="159"/>
    <col min="6913" max="6913" width="16.109375" style="159" bestFit="1" customWidth="1"/>
    <col min="6914" max="6914" width="43" style="159" customWidth="1"/>
    <col min="6915" max="6915" width="5" style="159" customWidth="1"/>
    <col min="6916" max="6916" width="16.33203125" style="159" customWidth="1"/>
    <col min="6917" max="6917" width="14.88671875" style="159" customWidth="1"/>
    <col min="6918" max="6918" width="16.44140625" style="159" customWidth="1"/>
    <col min="6919" max="6919" width="17.88671875" style="159" customWidth="1"/>
    <col min="6920" max="6920" width="12.6640625" style="159" customWidth="1"/>
    <col min="6921" max="6921" width="17.6640625" style="159" customWidth="1"/>
    <col min="6922" max="6922" width="20.33203125" style="159" bestFit="1" customWidth="1"/>
    <col min="6923" max="6923" width="17.109375" style="159" bestFit="1" customWidth="1"/>
    <col min="6924" max="6924" width="16.109375" style="159" customWidth="1"/>
    <col min="6925" max="6925" width="25.33203125" style="159" bestFit="1" customWidth="1"/>
    <col min="6926" max="6926" width="11.6640625" style="159" customWidth="1"/>
    <col min="6927" max="6927" width="14.109375" style="159" bestFit="1" customWidth="1"/>
    <col min="6928" max="7168" width="11.5546875" style="159"/>
    <col min="7169" max="7169" width="16.109375" style="159" bestFit="1" customWidth="1"/>
    <col min="7170" max="7170" width="43" style="159" customWidth="1"/>
    <col min="7171" max="7171" width="5" style="159" customWidth="1"/>
    <col min="7172" max="7172" width="16.33203125" style="159" customWidth="1"/>
    <col min="7173" max="7173" width="14.88671875" style="159" customWidth="1"/>
    <col min="7174" max="7174" width="16.44140625" style="159" customWidth="1"/>
    <col min="7175" max="7175" width="17.88671875" style="159" customWidth="1"/>
    <col min="7176" max="7176" width="12.6640625" style="159" customWidth="1"/>
    <col min="7177" max="7177" width="17.6640625" style="159" customWidth="1"/>
    <col min="7178" max="7178" width="20.33203125" style="159" bestFit="1" customWidth="1"/>
    <col min="7179" max="7179" width="17.109375" style="159" bestFit="1" customWidth="1"/>
    <col min="7180" max="7180" width="16.109375" style="159" customWidth="1"/>
    <col min="7181" max="7181" width="25.33203125" style="159" bestFit="1" customWidth="1"/>
    <col min="7182" max="7182" width="11.6640625" style="159" customWidth="1"/>
    <col min="7183" max="7183" width="14.109375" style="159" bestFit="1" customWidth="1"/>
    <col min="7184" max="7424" width="11.5546875" style="159"/>
    <col min="7425" max="7425" width="16.109375" style="159" bestFit="1" customWidth="1"/>
    <col min="7426" max="7426" width="43" style="159" customWidth="1"/>
    <col min="7427" max="7427" width="5" style="159" customWidth="1"/>
    <col min="7428" max="7428" width="16.33203125" style="159" customWidth="1"/>
    <col min="7429" max="7429" width="14.88671875" style="159" customWidth="1"/>
    <col min="7430" max="7430" width="16.44140625" style="159" customWidth="1"/>
    <col min="7431" max="7431" width="17.88671875" style="159" customWidth="1"/>
    <col min="7432" max="7432" width="12.6640625" style="159" customWidth="1"/>
    <col min="7433" max="7433" width="17.6640625" style="159" customWidth="1"/>
    <col min="7434" max="7434" width="20.33203125" style="159" bestFit="1" customWidth="1"/>
    <col min="7435" max="7435" width="17.109375" style="159" bestFit="1" customWidth="1"/>
    <col min="7436" max="7436" width="16.109375" style="159" customWidth="1"/>
    <col min="7437" max="7437" width="25.33203125" style="159" bestFit="1" customWidth="1"/>
    <col min="7438" max="7438" width="11.6640625" style="159" customWidth="1"/>
    <col min="7439" max="7439" width="14.109375" style="159" bestFit="1" customWidth="1"/>
    <col min="7440" max="7680" width="11.5546875" style="159"/>
    <col min="7681" max="7681" width="16.109375" style="159" bestFit="1" customWidth="1"/>
    <col min="7682" max="7682" width="43" style="159" customWidth="1"/>
    <col min="7683" max="7683" width="5" style="159" customWidth="1"/>
    <col min="7684" max="7684" width="16.33203125" style="159" customWidth="1"/>
    <col min="7685" max="7685" width="14.88671875" style="159" customWidth="1"/>
    <col min="7686" max="7686" width="16.44140625" style="159" customWidth="1"/>
    <col min="7687" max="7687" width="17.88671875" style="159" customWidth="1"/>
    <col min="7688" max="7688" width="12.6640625" style="159" customWidth="1"/>
    <col min="7689" max="7689" width="17.6640625" style="159" customWidth="1"/>
    <col min="7690" max="7690" width="20.33203125" style="159" bestFit="1" customWidth="1"/>
    <col min="7691" max="7691" width="17.109375" style="159" bestFit="1" customWidth="1"/>
    <col min="7692" max="7692" width="16.109375" style="159" customWidth="1"/>
    <col min="7693" max="7693" width="25.33203125" style="159" bestFit="1" customWidth="1"/>
    <col min="7694" max="7694" width="11.6640625" style="159" customWidth="1"/>
    <col min="7695" max="7695" width="14.109375" style="159" bestFit="1" customWidth="1"/>
    <col min="7696" max="7936" width="11.5546875" style="159"/>
    <col min="7937" max="7937" width="16.109375" style="159" bestFit="1" customWidth="1"/>
    <col min="7938" max="7938" width="43" style="159" customWidth="1"/>
    <col min="7939" max="7939" width="5" style="159" customWidth="1"/>
    <col min="7940" max="7940" width="16.33203125" style="159" customWidth="1"/>
    <col min="7941" max="7941" width="14.88671875" style="159" customWidth="1"/>
    <col min="7942" max="7942" width="16.44140625" style="159" customWidth="1"/>
    <col min="7943" max="7943" width="17.88671875" style="159" customWidth="1"/>
    <col min="7944" max="7944" width="12.6640625" style="159" customWidth="1"/>
    <col min="7945" max="7945" width="17.6640625" style="159" customWidth="1"/>
    <col min="7946" max="7946" width="20.33203125" style="159" bestFit="1" customWidth="1"/>
    <col min="7947" max="7947" width="17.109375" style="159" bestFit="1" customWidth="1"/>
    <col min="7948" max="7948" width="16.109375" style="159" customWidth="1"/>
    <col min="7949" max="7949" width="25.33203125" style="159" bestFit="1" customWidth="1"/>
    <col min="7950" max="7950" width="11.6640625" style="159" customWidth="1"/>
    <col min="7951" max="7951" width="14.109375" style="159" bestFit="1" customWidth="1"/>
    <col min="7952" max="8192" width="11.5546875" style="159"/>
    <col min="8193" max="8193" width="16.109375" style="159" bestFit="1" customWidth="1"/>
    <col min="8194" max="8194" width="43" style="159" customWidth="1"/>
    <col min="8195" max="8195" width="5" style="159" customWidth="1"/>
    <col min="8196" max="8196" width="16.33203125" style="159" customWidth="1"/>
    <col min="8197" max="8197" width="14.88671875" style="159" customWidth="1"/>
    <col min="8198" max="8198" width="16.44140625" style="159" customWidth="1"/>
    <col min="8199" max="8199" width="17.88671875" style="159" customWidth="1"/>
    <col min="8200" max="8200" width="12.6640625" style="159" customWidth="1"/>
    <col min="8201" max="8201" width="17.6640625" style="159" customWidth="1"/>
    <col min="8202" max="8202" width="20.33203125" style="159" bestFit="1" customWidth="1"/>
    <col min="8203" max="8203" width="17.109375" style="159" bestFit="1" customWidth="1"/>
    <col min="8204" max="8204" width="16.109375" style="159" customWidth="1"/>
    <col min="8205" max="8205" width="25.33203125" style="159" bestFit="1" customWidth="1"/>
    <col min="8206" max="8206" width="11.6640625" style="159" customWidth="1"/>
    <col min="8207" max="8207" width="14.109375" style="159" bestFit="1" customWidth="1"/>
    <col min="8208" max="8448" width="11.5546875" style="159"/>
    <col min="8449" max="8449" width="16.109375" style="159" bestFit="1" customWidth="1"/>
    <col min="8450" max="8450" width="43" style="159" customWidth="1"/>
    <col min="8451" max="8451" width="5" style="159" customWidth="1"/>
    <col min="8452" max="8452" width="16.33203125" style="159" customWidth="1"/>
    <col min="8453" max="8453" width="14.88671875" style="159" customWidth="1"/>
    <col min="8454" max="8454" width="16.44140625" style="159" customWidth="1"/>
    <col min="8455" max="8455" width="17.88671875" style="159" customWidth="1"/>
    <col min="8456" max="8456" width="12.6640625" style="159" customWidth="1"/>
    <col min="8457" max="8457" width="17.6640625" style="159" customWidth="1"/>
    <col min="8458" max="8458" width="20.33203125" style="159" bestFit="1" customWidth="1"/>
    <col min="8459" max="8459" width="17.109375" style="159" bestFit="1" customWidth="1"/>
    <col min="8460" max="8460" width="16.109375" style="159" customWidth="1"/>
    <col min="8461" max="8461" width="25.33203125" style="159" bestFit="1" customWidth="1"/>
    <col min="8462" max="8462" width="11.6640625" style="159" customWidth="1"/>
    <col min="8463" max="8463" width="14.109375" style="159" bestFit="1" customWidth="1"/>
    <col min="8464" max="8704" width="11.5546875" style="159"/>
    <col min="8705" max="8705" width="16.109375" style="159" bestFit="1" customWidth="1"/>
    <col min="8706" max="8706" width="43" style="159" customWidth="1"/>
    <col min="8707" max="8707" width="5" style="159" customWidth="1"/>
    <col min="8708" max="8708" width="16.33203125" style="159" customWidth="1"/>
    <col min="8709" max="8709" width="14.88671875" style="159" customWidth="1"/>
    <col min="8710" max="8710" width="16.44140625" style="159" customWidth="1"/>
    <col min="8711" max="8711" width="17.88671875" style="159" customWidth="1"/>
    <col min="8712" max="8712" width="12.6640625" style="159" customWidth="1"/>
    <col min="8713" max="8713" width="17.6640625" style="159" customWidth="1"/>
    <col min="8714" max="8714" width="20.33203125" style="159" bestFit="1" customWidth="1"/>
    <col min="8715" max="8715" width="17.109375" style="159" bestFit="1" customWidth="1"/>
    <col min="8716" max="8716" width="16.109375" style="159" customWidth="1"/>
    <col min="8717" max="8717" width="25.33203125" style="159" bestFit="1" customWidth="1"/>
    <col min="8718" max="8718" width="11.6640625" style="159" customWidth="1"/>
    <col min="8719" max="8719" width="14.109375" style="159" bestFit="1" customWidth="1"/>
    <col min="8720" max="8960" width="11.5546875" style="159"/>
    <col min="8961" max="8961" width="16.109375" style="159" bestFit="1" customWidth="1"/>
    <col min="8962" max="8962" width="43" style="159" customWidth="1"/>
    <col min="8963" max="8963" width="5" style="159" customWidth="1"/>
    <col min="8964" max="8964" width="16.33203125" style="159" customWidth="1"/>
    <col min="8965" max="8965" width="14.88671875" style="159" customWidth="1"/>
    <col min="8966" max="8966" width="16.44140625" style="159" customWidth="1"/>
    <col min="8967" max="8967" width="17.88671875" style="159" customWidth="1"/>
    <col min="8968" max="8968" width="12.6640625" style="159" customWidth="1"/>
    <col min="8969" max="8969" width="17.6640625" style="159" customWidth="1"/>
    <col min="8970" max="8970" width="20.33203125" style="159" bestFit="1" customWidth="1"/>
    <col min="8971" max="8971" width="17.109375" style="159" bestFit="1" customWidth="1"/>
    <col min="8972" max="8972" width="16.109375" style="159" customWidth="1"/>
    <col min="8973" max="8973" width="25.33203125" style="159" bestFit="1" customWidth="1"/>
    <col min="8974" max="8974" width="11.6640625" style="159" customWidth="1"/>
    <col min="8975" max="8975" width="14.109375" style="159" bestFit="1" customWidth="1"/>
    <col min="8976" max="9216" width="11.5546875" style="159"/>
    <col min="9217" max="9217" width="16.109375" style="159" bestFit="1" customWidth="1"/>
    <col min="9218" max="9218" width="43" style="159" customWidth="1"/>
    <col min="9219" max="9219" width="5" style="159" customWidth="1"/>
    <col min="9220" max="9220" width="16.33203125" style="159" customWidth="1"/>
    <col min="9221" max="9221" width="14.88671875" style="159" customWidth="1"/>
    <col min="9222" max="9222" width="16.44140625" style="159" customWidth="1"/>
    <col min="9223" max="9223" width="17.88671875" style="159" customWidth="1"/>
    <col min="9224" max="9224" width="12.6640625" style="159" customWidth="1"/>
    <col min="9225" max="9225" width="17.6640625" style="159" customWidth="1"/>
    <col min="9226" max="9226" width="20.33203125" style="159" bestFit="1" customWidth="1"/>
    <col min="9227" max="9227" width="17.109375" style="159" bestFit="1" customWidth="1"/>
    <col min="9228" max="9228" width="16.109375" style="159" customWidth="1"/>
    <col min="9229" max="9229" width="25.33203125" style="159" bestFit="1" customWidth="1"/>
    <col min="9230" max="9230" width="11.6640625" style="159" customWidth="1"/>
    <col min="9231" max="9231" width="14.109375" style="159" bestFit="1" customWidth="1"/>
    <col min="9232" max="9472" width="11.5546875" style="159"/>
    <col min="9473" max="9473" width="16.109375" style="159" bestFit="1" customWidth="1"/>
    <col min="9474" max="9474" width="43" style="159" customWidth="1"/>
    <col min="9475" max="9475" width="5" style="159" customWidth="1"/>
    <col min="9476" max="9476" width="16.33203125" style="159" customWidth="1"/>
    <col min="9477" max="9477" width="14.88671875" style="159" customWidth="1"/>
    <col min="9478" max="9478" width="16.44140625" style="159" customWidth="1"/>
    <col min="9479" max="9479" width="17.88671875" style="159" customWidth="1"/>
    <col min="9480" max="9480" width="12.6640625" style="159" customWidth="1"/>
    <col min="9481" max="9481" width="17.6640625" style="159" customWidth="1"/>
    <col min="9482" max="9482" width="20.33203125" style="159" bestFit="1" customWidth="1"/>
    <col min="9483" max="9483" width="17.109375" style="159" bestFit="1" customWidth="1"/>
    <col min="9484" max="9484" width="16.109375" style="159" customWidth="1"/>
    <col min="9485" max="9485" width="25.33203125" style="159" bestFit="1" customWidth="1"/>
    <col min="9486" max="9486" width="11.6640625" style="159" customWidth="1"/>
    <col min="9487" max="9487" width="14.109375" style="159" bestFit="1" customWidth="1"/>
    <col min="9488" max="9728" width="11.5546875" style="159"/>
    <col min="9729" max="9729" width="16.109375" style="159" bestFit="1" customWidth="1"/>
    <col min="9730" max="9730" width="43" style="159" customWidth="1"/>
    <col min="9731" max="9731" width="5" style="159" customWidth="1"/>
    <col min="9732" max="9732" width="16.33203125" style="159" customWidth="1"/>
    <col min="9733" max="9733" width="14.88671875" style="159" customWidth="1"/>
    <col min="9734" max="9734" width="16.44140625" style="159" customWidth="1"/>
    <col min="9735" max="9735" width="17.88671875" style="159" customWidth="1"/>
    <col min="9736" max="9736" width="12.6640625" style="159" customWidth="1"/>
    <col min="9737" max="9737" width="17.6640625" style="159" customWidth="1"/>
    <col min="9738" max="9738" width="20.33203125" style="159" bestFit="1" customWidth="1"/>
    <col min="9739" max="9739" width="17.109375" style="159" bestFit="1" customWidth="1"/>
    <col min="9740" max="9740" width="16.109375" style="159" customWidth="1"/>
    <col min="9741" max="9741" width="25.33203125" style="159" bestFit="1" customWidth="1"/>
    <col min="9742" max="9742" width="11.6640625" style="159" customWidth="1"/>
    <col min="9743" max="9743" width="14.109375" style="159" bestFit="1" customWidth="1"/>
    <col min="9744" max="9984" width="11.5546875" style="159"/>
    <col min="9985" max="9985" width="16.109375" style="159" bestFit="1" customWidth="1"/>
    <col min="9986" max="9986" width="43" style="159" customWidth="1"/>
    <col min="9987" max="9987" width="5" style="159" customWidth="1"/>
    <col min="9988" max="9988" width="16.33203125" style="159" customWidth="1"/>
    <col min="9989" max="9989" width="14.88671875" style="159" customWidth="1"/>
    <col min="9990" max="9990" width="16.44140625" style="159" customWidth="1"/>
    <col min="9991" max="9991" width="17.88671875" style="159" customWidth="1"/>
    <col min="9992" max="9992" width="12.6640625" style="159" customWidth="1"/>
    <col min="9993" max="9993" width="17.6640625" style="159" customWidth="1"/>
    <col min="9994" max="9994" width="20.33203125" style="159" bestFit="1" customWidth="1"/>
    <col min="9995" max="9995" width="17.109375" style="159" bestFit="1" customWidth="1"/>
    <col min="9996" max="9996" width="16.109375" style="159" customWidth="1"/>
    <col min="9997" max="9997" width="25.33203125" style="159" bestFit="1" customWidth="1"/>
    <col min="9998" max="9998" width="11.6640625" style="159" customWidth="1"/>
    <col min="9999" max="9999" width="14.109375" style="159" bestFit="1" customWidth="1"/>
    <col min="10000" max="10240" width="11.5546875" style="159"/>
    <col min="10241" max="10241" width="16.109375" style="159" bestFit="1" customWidth="1"/>
    <col min="10242" max="10242" width="43" style="159" customWidth="1"/>
    <col min="10243" max="10243" width="5" style="159" customWidth="1"/>
    <col min="10244" max="10244" width="16.33203125" style="159" customWidth="1"/>
    <col min="10245" max="10245" width="14.88671875" style="159" customWidth="1"/>
    <col min="10246" max="10246" width="16.44140625" style="159" customWidth="1"/>
    <col min="10247" max="10247" width="17.88671875" style="159" customWidth="1"/>
    <col min="10248" max="10248" width="12.6640625" style="159" customWidth="1"/>
    <col min="10249" max="10249" width="17.6640625" style="159" customWidth="1"/>
    <col min="10250" max="10250" width="20.33203125" style="159" bestFit="1" customWidth="1"/>
    <col min="10251" max="10251" width="17.109375" style="159" bestFit="1" customWidth="1"/>
    <col min="10252" max="10252" width="16.109375" style="159" customWidth="1"/>
    <col min="10253" max="10253" width="25.33203125" style="159" bestFit="1" customWidth="1"/>
    <col min="10254" max="10254" width="11.6640625" style="159" customWidth="1"/>
    <col min="10255" max="10255" width="14.109375" style="159" bestFit="1" customWidth="1"/>
    <col min="10256" max="10496" width="11.5546875" style="159"/>
    <col min="10497" max="10497" width="16.109375" style="159" bestFit="1" customWidth="1"/>
    <col min="10498" max="10498" width="43" style="159" customWidth="1"/>
    <col min="10499" max="10499" width="5" style="159" customWidth="1"/>
    <col min="10500" max="10500" width="16.33203125" style="159" customWidth="1"/>
    <col min="10501" max="10501" width="14.88671875" style="159" customWidth="1"/>
    <col min="10502" max="10502" width="16.44140625" style="159" customWidth="1"/>
    <col min="10503" max="10503" width="17.88671875" style="159" customWidth="1"/>
    <col min="10504" max="10504" width="12.6640625" style="159" customWidth="1"/>
    <col min="10505" max="10505" width="17.6640625" style="159" customWidth="1"/>
    <col min="10506" max="10506" width="20.33203125" style="159" bestFit="1" customWidth="1"/>
    <col min="10507" max="10507" width="17.109375" style="159" bestFit="1" customWidth="1"/>
    <col min="10508" max="10508" width="16.109375" style="159" customWidth="1"/>
    <col min="10509" max="10509" width="25.33203125" style="159" bestFit="1" customWidth="1"/>
    <col min="10510" max="10510" width="11.6640625" style="159" customWidth="1"/>
    <col min="10511" max="10511" width="14.109375" style="159" bestFit="1" customWidth="1"/>
    <col min="10512" max="10752" width="11.5546875" style="159"/>
    <col min="10753" max="10753" width="16.109375" style="159" bestFit="1" customWidth="1"/>
    <col min="10754" max="10754" width="43" style="159" customWidth="1"/>
    <col min="10755" max="10755" width="5" style="159" customWidth="1"/>
    <col min="10756" max="10756" width="16.33203125" style="159" customWidth="1"/>
    <col min="10757" max="10757" width="14.88671875" style="159" customWidth="1"/>
    <col min="10758" max="10758" width="16.44140625" style="159" customWidth="1"/>
    <col min="10759" max="10759" width="17.88671875" style="159" customWidth="1"/>
    <col min="10760" max="10760" width="12.6640625" style="159" customWidth="1"/>
    <col min="10761" max="10761" width="17.6640625" style="159" customWidth="1"/>
    <col min="10762" max="10762" width="20.33203125" style="159" bestFit="1" customWidth="1"/>
    <col min="10763" max="10763" width="17.109375" style="159" bestFit="1" customWidth="1"/>
    <col min="10764" max="10764" width="16.109375" style="159" customWidth="1"/>
    <col min="10765" max="10765" width="25.33203125" style="159" bestFit="1" customWidth="1"/>
    <col min="10766" max="10766" width="11.6640625" style="159" customWidth="1"/>
    <col min="10767" max="10767" width="14.109375" style="159" bestFit="1" customWidth="1"/>
    <col min="10768" max="11008" width="11.5546875" style="159"/>
    <col min="11009" max="11009" width="16.109375" style="159" bestFit="1" customWidth="1"/>
    <col min="11010" max="11010" width="43" style="159" customWidth="1"/>
    <col min="11011" max="11011" width="5" style="159" customWidth="1"/>
    <col min="11012" max="11012" width="16.33203125" style="159" customWidth="1"/>
    <col min="11013" max="11013" width="14.88671875" style="159" customWidth="1"/>
    <col min="11014" max="11014" width="16.44140625" style="159" customWidth="1"/>
    <col min="11015" max="11015" width="17.88671875" style="159" customWidth="1"/>
    <col min="11016" max="11016" width="12.6640625" style="159" customWidth="1"/>
    <col min="11017" max="11017" width="17.6640625" style="159" customWidth="1"/>
    <col min="11018" max="11018" width="20.33203125" style="159" bestFit="1" customWidth="1"/>
    <col min="11019" max="11019" width="17.109375" style="159" bestFit="1" customWidth="1"/>
    <col min="11020" max="11020" width="16.109375" style="159" customWidth="1"/>
    <col min="11021" max="11021" width="25.33203125" style="159" bestFit="1" customWidth="1"/>
    <col min="11022" max="11022" width="11.6640625" style="159" customWidth="1"/>
    <col min="11023" max="11023" width="14.109375" style="159" bestFit="1" customWidth="1"/>
    <col min="11024" max="11264" width="11.5546875" style="159"/>
    <col min="11265" max="11265" width="16.109375" style="159" bestFit="1" customWidth="1"/>
    <col min="11266" max="11266" width="43" style="159" customWidth="1"/>
    <col min="11267" max="11267" width="5" style="159" customWidth="1"/>
    <col min="11268" max="11268" width="16.33203125" style="159" customWidth="1"/>
    <col min="11269" max="11269" width="14.88671875" style="159" customWidth="1"/>
    <col min="11270" max="11270" width="16.44140625" style="159" customWidth="1"/>
    <col min="11271" max="11271" width="17.88671875" style="159" customWidth="1"/>
    <col min="11272" max="11272" width="12.6640625" style="159" customWidth="1"/>
    <col min="11273" max="11273" width="17.6640625" style="159" customWidth="1"/>
    <col min="11274" max="11274" width="20.33203125" style="159" bestFit="1" customWidth="1"/>
    <col min="11275" max="11275" width="17.109375" style="159" bestFit="1" customWidth="1"/>
    <col min="11276" max="11276" width="16.109375" style="159" customWidth="1"/>
    <col min="11277" max="11277" width="25.33203125" style="159" bestFit="1" customWidth="1"/>
    <col min="11278" max="11278" width="11.6640625" style="159" customWidth="1"/>
    <col min="11279" max="11279" width="14.109375" style="159" bestFit="1" customWidth="1"/>
    <col min="11280" max="11520" width="11.5546875" style="159"/>
    <col min="11521" max="11521" width="16.109375" style="159" bestFit="1" customWidth="1"/>
    <col min="11522" max="11522" width="43" style="159" customWidth="1"/>
    <col min="11523" max="11523" width="5" style="159" customWidth="1"/>
    <col min="11524" max="11524" width="16.33203125" style="159" customWidth="1"/>
    <col min="11525" max="11525" width="14.88671875" style="159" customWidth="1"/>
    <col min="11526" max="11526" width="16.44140625" style="159" customWidth="1"/>
    <col min="11527" max="11527" width="17.88671875" style="159" customWidth="1"/>
    <col min="11528" max="11528" width="12.6640625" style="159" customWidth="1"/>
    <col min="11529" max="11529" width="17.6640625" style="159" customWidth="1"/>
    <col min="11530" max="11530" width="20.33203125" style="159" bestFit="1" customWidth="1"/>
    <col min="11531" max="11531" width="17.109375" style="159" bestFit="1" customWidth="1"/>
    <col min="11532" max="11532" width="16.109375" style="159" customWidth="1"/>
    <col min="11533" max="11533" width="25.33203125" style="159" bestFit="1" customWidth="1"/>
    <col min="11534" max="11534" width="11.6640625" style="159" customWidth="1"/>
    <col min="11535" max="11535" width="14.109375" style="159" bestFit="1" customWidth="1"/>
    <col min="11536" max="11776" width="11.5546875" style="159"/>
    <col min="11777" max="11777" width="16.109375" style="159" bestFit="1" customWidth="1"/>
    <col min="11778" max="11778" width="43" style="159" customWidth="1"/>
    <col min="11779" max="11779" width="5" style="159" customWidth="1"/>
    <col min="11780" max="11780" width="16.33203125" style="159" customWidth="1"/>
    <col min="11781" max="11781" width="14.88671875" style="159" customWidth="1"/>
    <col min="11782" max="11782" width="16.44140625" style="159" customWidth="1"/>
    <col min="11783" max="11783" width="17.88671875" style="159" customWidth="1"/>
    <col min="11784" max="11784" width="12.6640625" style="159" customWidth="1"/>
    <col min="11785" max="11785" width="17.6640625" style="159" customWidth="1"/>
    <col min="11786" max="11786" width="20.33203125" style="159" bestFit="1" customWidth="1"/>
    <col min="11787" max="11787" width="17.109375" style="159" bestFit="1" customWidth="1"/>
    <col min="11788" max="11788" width="16.109375" style="159" customWidth="1"/>
    <col min="11789" max="11789" width="25.33203125" style="159" bestFit="1" customWidth="1"/>
    <col min="11790" max="11790" width="11.6640625" style="159" customWidth="1"/>
    <col min="11791" max="11791" width="14.109375" style="159" bestFit="1" customWidth="1"/>
    <col min="11792" max="12032" width="11.5546875" style="159"/>
    <col min="12033" max="12033" width="16.109375" style="159" bestFit="1" customWidth="1"/>
    <col min="12034" max="12034" width="43" style="159" customWidth="1"/>
    <col min="12035" max="12035" width="5" style="159" customWidth="1"/>
    <col min="12036" max="12036" width="16.33203125" style="159" customWidth="1"/>
    <col min="12037" max="12037" width="14.88671875" style="159" customWidth="1"/>
    <col min="12038" max="12038" width="16.44140625" style="159" customWidth="1"/>
    <col min="12039" max="12039" width="17.88671875" style="159" customWidth="1"/>
    <col min="12040" max="12040" width="12.6640625" style="159" customWidth="1"/>
    <col min="12041" max="12041" width="17.6640625" style="159" customWidth="1"/>
    <col min="12042" max="12042" width="20.33203125" style="159" bestFit="1" customWidth="1"/>
    <col min="12043" max="12043" width="17.109375" style="159" bestFit="1" customWidth="1"/>
    <col min="12044" max="12044" width="16.109375" style="159" customWidth="1"/>
    <col min="12045" max="12045" width="25.33203125" style="159" bestFit="1" customWidth="1"/>
    <col min="12046" max="12046" width="11.6640625" style="159" customWidth="1"/>
    <col min="12047" max="12047" width="14.109375" style="159" bestFit="1" customWidth="1"/>
    <col min="12048" max="12288" width="11.5546875" style="159"/>
    <col min="12289" max="12289" width="16.109375" style="159" bestFit="1" customWidth="1"/>
    <col min="12290" max="12290" width="43" style="159" customWidth="1"/>
    <col min="12291" max="12291" width="5" style="159" customWidth="1"/>
    <col min="12292" max="12292" width="16.33203125" style="159" customWidth="1"/>
    <col min="12293" max="12293" width="14.88671875" style="159" customWidth="1"/>
    <col min="12294" max="12294" width="16.44140625" style="159" customWidth="1"/>
    <col min="12295" max="12295" width="17.88671875" style="159" customWidth="1"/>
    <col min="12296" max="12296" width="12.6640625" style="159" customWidth="1"/>
    <col min="12297" max="12297" width="17.6640625" style="159" customWidth="1"/>
    <col min="12298" max="12298" width="20.33203125" style="159" bestFit="1" customWidth="1"/>
    <col min="12299" max="12299" width="17.109375" style="159" bestFit="1" customWidth="1"/>
    <col min="12300" max="12300" width="16.109375" style="159" customWidth="1"/>
    <col min="12301" max="12301" width="25.33203125" style="159" bestFit="1" customWidth="1"/>
    <col min="12302" max="12302" width="11.6640625" style="159" customWidth="1"/>
    <col min="12303" max="12303" width="14.109375" style="159" bestFit="1" customWidth="1"/>
    <col min="12304" max="12544" width="11.5546875" style="159"/>
    <col min="12545" max="12545" width="16.109375" style="159" bestFit="1" customWidth="1"/>
    <col min="12546" max="12546" width="43" style="159" customWidth="1"/>
    <col min="12547" max="12547" width="5" style="159" customWidth="1"/>
    <col min="12548" max="12548" width="16.33203125" style="159" customWidth="1"/>
    <col min="12549" max="12549" width="14.88671875" style="159" customWidth="1"/>
    <col min="12550" max="12550" width="16.44140625" style="159" customWidth="1"/>
    <col min="12551" max="12551" width="17.88671875" style="159" customWidth="1"/>
    <col min="12552" max="12552" width="12.6640625" style="159" customWidth="1"/>
    <col min="12553" max="12553" width="17.6640625" style="159" customWidth="1"/>
    <col min="12554" max="12554" width="20.33203125" style="159" bestFit="1" customWidth="1"/>
    <col min="12555" max="12555" width="17.109375" style="159" bestFit="1" customWidth="1"/>
    <col min="12556" max="12556" width="16.109375" style="159" customWidth="1"/>
    <col min="12557" max="12557" width="25.33203125" style="159" bestFit="1" customWidth="1"/>
    <col min="12558" max="12558" width="11.6640625" style="159" customWidth="1"/>
    <col min="12559" max="12559" width="14.109375" style="159" bestFit="1" customWidth="1"/>
    <col min="12560" max="12800" width="11.5546875" style="159"/>
    <col min="12801" max="12801" width="16.109375" style="159" bestFit="1" customWidth="1"/>
    <col min="12802" max="12802" width="43" style="159" customWidth="1"/>
    <col min="12803" max="12803" width="5" style="159" customWidth="1"/>
    <col min="12804" max="12804" width="16.33203125" style="159" customWidth="1"/>
    <col min="12805" max="12805" width="14.88671875" style="159" customWidth="1"/>
    <col min="12806" max="12806" width="16.44140625" style="159" customWidth="1"/>
    <col min="12807" max="12807" width="17.88671875" style="159" customWidth="1"/>
    <col min="12808" max="12808" width="12.6640625" style="159" customWidth="1"/>
    <col min="12809" max="12809" width="17.6640625" style="159" customWidth="1"/>
    <col min="12810" max="12810" width="20.33203125" style="159" bestFit="1" customWidth="1"/>
    <col min="12811" max="12811" width="17.109375" style="159" bestFit="1" customWidth="1"/>
    <col min="12812" max="12812" width="16.109375" style="159" customWidth="1"/>
    <col min="12813" max="12813" width="25.33203125" style="159" bestFit="1" customWidth="1"/>
    <col min="12814" max="12814" width="11.6640625" style="159" customWidth="1"/>
    <col min="12815" max="12815" width="14.109375" style="159" bestFit="1" customWidth="1"/>
    <col min="12816" max="13056" width="11.5546875" style="159"/>
    <col min="13057" max="13057" width="16.109375" style="159" bestFit="1" customWidth="1"/>
    <col min="13058" max="13058" width="43" style="159" customWidth="1"/>
    <col min="13059" max="13059" width="5" style="159" customWidth="1"/>
    <col min="13060" max="13060" width="16.33203125" style="159" customWidth="1"/>
    <col min="13061" max="13061" width="14.88671875" style="159" customWidth="1"/>
    <col min="13062" max="13062" width="16.44140625" style="159" customWidth="1"/>
    <col min="13063" max="13063" width="17.88671875" style="159" customWidth="1"/>
    <col min="13064" max="13064" width="12.6640625" style="159" customWidth="1"/>
    <col min="13065" max="13065" width="17.6640625" style="159" customWidth="1"/>
    <col min="13066" max="13066" width="20.33203125" style="159" bestFit="1" customWidth="1"/>
    <col min="13067" max="13067" width="17.109375" style="159" bestFit="1" customWidth="1"/>
    <col min="13068" max="13068" width="16.109375" style="159" customWidth="1"/>
    <col min="13069" max="13069" width="25.33203125" style="159" bestFit="1" customWidth="1"/>
    <col min="13070" max="13070" width="11.6640625" style="159" customWidth="1"/>
    <col min="13071" max="13071" width="14.109375" style="159" bestFit="1" customWidth="1"/>
    <col min="13072" max="13312" width="11.5546875" style="159"/>
    <col min="13313" max="13313" width="16.109375" style="159" bestFit="1" customWidth="1"/>
    <col min="13314" max="13314" width="43" style="159" customWidth="1"/>
    <col min="13315" max="13315" width="5" style="159" customWidth="1"/>
    <col min="13316" max="13316" width="16.33203125" style="159" customWidth="1"/>
    <col min="13317" max="13317" width="14.88671875" style="159" customWidth="1"/>
    <col min="13318" max="13318" width="16.44140625" style="159" customWidth="1"/>
    <col min="13319" max="13319" width="17.88671875" style="159" customWidth="1"/>
    <col min="13320" max="13320" width="12.6640625" style="159" customWidth="1"/>
    <col min="13321" max="13321" width="17.6640625" style="159" customWidth="1"/>
    <col min="13322" max="13322" width="20.33203125" style="159" bestFit="1" customWidth="1"/>
    <col min="13323" max="13323" width="17.109375" style="159" bestFit="1" customWidth="1"/>
    <col min="13324" max="13324" width="16.109375" style="159" customWidth="1"/>
    <col min="13325" max="13325" width="25.33203125" style="159" bestFit="1" customWidth="1"/>
    <col min="13326" max="13326" width="11.6640625" style="159" customWidth="1"/>
    <col min="13327" max="13327" width="14.109375" style="159" bestFit="1" customWidth="1"/>
    <col min="13328" max="13568" width="11.5546875" style="159"/>
    <col min="13569" max="13569" width="16.109375" style="159" bestFit="1" customWidth="1"/>
    <col min="13570" max="13570" width="43" style="159" customWidth="1"/>
    <col min="13571" max="13571" width="5" style="159" customWidth="1"/>
    <col min="13572" max="13572" width="16.33203125" style="159" customWidth="1"/>
    <col min="13573" max="13573" width="14.88671875" style="159" customWidth="1"/>
    <col min="13574" max="13574" width="16.44140625" style="159" customWidth="1"/>
    <col min="13575" max="13575" width="17.88671875" style="159" customWidth="1"/>
    <col min="13576" max="13576" width="12.6640625" style="159" customWidth="1"/>
    <col min="13577" max="13577" width="17.6640625" style="159" customWidth="1"/>
    <col min="13578" max="13578" width="20.33203125" style="159" bestFit="1" customWidth="1"/>
    <col min="13579" max="13579" width="17.109375" style="159" bestFit="1" customWidth="1"/>
    <col min="13580" max="13580" width="16.109375" style="159" customWidth="1"/>
    <col min="13581" max="13581" width="25.33203125" style="159" bestFit="1" customWidth="1"/>
    <col min="13582" max="13582" width="11.6640625" style="159" customWidth="1"/>
    <col min="13583" max="13583" width="14.109375" style="159" bestFit="1" customWidth="1"/>
    <col min="13584" max="13824" width="11.5546875" style="159"/>
    <col min="13825" max="13825" width="16.109375" style="159" bestFit="1" customWidth="1"/>
    <col min="13826" max="13826" width="43" style="159" customWidth="1"/>
    <col min="13827" max="13827" width="5" style="159" customWidth="1"/>
    <col min="13828" max="13828" width="16.33203125" style="159" customWidth="1"/>
    <col min="13829" max="13829" width="14.88671875" style="159" customWidth="1"/>
    <col min="13830" max="13830" width="16.44140625" style="159" customWidth="1"/>
    <col min="13831" max="13831" width="17.88671875" style="159" customWidth="1"/>
    <col min="13832" max="13832" width="12.6640625" style="159" customWidth="1"/>
    <col min="13833" max="13833" width="17.6640625" style="159" customWidth="1"/>
    <col min="13834" max="13834" width="20.33203125" style="159" bestFit="1" customWidth="1"/>
    <col min="13835" max="13835" width="17.109375" style="159" bestFit="1" customWidth="1"/>
    <col min="13836" max="13836" width="16.109375" style="159" customWidth="1"/>
    <col min="13837" max="13837" width="25.33203125" style="159" bestFit="1" customWidth="1"/>
    <col min="13838" max="13838" width="11.6640625" style="159" customWidth="1"/>
    <col min="13839" max="13839" width="14.109375" style="159" bestFit="1" customWidth="1"/>
    <col min="13840" max="14080" width="11.5546875" style="159"/>
    <col min="14081" max="14081" width="16.109375" style="159" bestFit="1" customWidth="1"/>
    <col min="14082" max="14082" width="43" style="159" customWidth="1"/>
    <col min="14083" max="14083" width="5" style="159" customWidth="1"/>
    <col min="14084" max="14084" width="16.33203125" style="159" customWidth="1"/>
    <col min="14085" max="14085" width="14.88671875" style="159" customWidth="1"/>
    <col min="14086" max="14086" width="16.44140625" style="159" customWidth="1"/>
    <col min="14087" max="14087" width="17.88671875" style="159" customWidth="1"/>
    <col min="14088" max="14088" width="12.6640625" style="159" customWidth="1"/>
    <col min="14089" max="14089" width="17.6640625" style="159" customWidth="1"/>
    <col min="14090" max="14090" width="20.33203125" style="159" bestFit="1" customWidth="1"/>
    <col min="14091" max="14091" width="17.109375" style="159" bestFit="1" customWidth="1"/>
    <col min="14092" max="14092" width="16.109375" style="159" customWidth="1"/>
    <col min="14093" max="14093" width="25.33203125" style="159" bestFit="1" customWidth="1"/>
    <col min="14094" max="14094" width="11.6640625" style="159" customWidth="1"/>
    <col min="14095" max="14095" width="14.109375" style="159" bestFit="1" customWidth="1"/>
    <col min="14096" max="14336" width="11.5546875" style="159"/>
    <col min="14337" max="14337" width="16.109375" style="159" bestFit="1" customWidth="1"/>
    <col min="14338" max="14338" width="43" style="159" customWidth="1"/>
    <col min="14339" max="14339" width="5" style="159" customWidth="1"/>
    <col min="14340" max="14340" width="16.33203125" style="159" customWidth="1"/>
    <col min="14341" max="14341" width="14.88671875" style="159" customWidth="1"/>
    <col min="14342" max="14342" width="16.44140625" style="159" customWidth="1"/>
    <col min="14343" max="14343" width="17.88671875" style="159" customWidth="1"/>
    <col min="14344" max="14344" width="12.6640625" style="159" customWidth="1"/>
    <col min="14345" max="14345" width="17.6640625" style="159" customWidth="1"/>
    <col min="14346" max="14346" width="20.33203125" style="159" bestFit="1" customWidth="1"/>
    <col min="14347" max="14347" width="17.109375" style="159" bestFit="1" customWidth="1"/>
    <col min="14348" max="14348" width="16.109375" style="159" customWidth="1"/>
    <col min="14349" max="14349" width="25.33203125" style="159" bestFit="1" customWidth="1"/>
    <col min="14350" max="14350" width="11.6640625" style="159" customWidth="1"/>
    <col min="14351" max="14351" width="14.109375" style="159" bestFit="1" customWidth="1"/>
    <col min="14352" max="14592" width="11.5546875" style="159"/>
    <col min="14593" max="14593" width="16.109375" style="159" bestFit="1" customWidth="1"/>
    <col min="14594" max="14594" width="43" style="159" customWidth="1"/>
    <col min="14595" max="14595" width="5" style="159" customWidth="1"/>
    <col min="14596" max="14596" width="16.33203125" style="159" customWidth="1"/>
    <col min="14597" max="14597" width="14.88671875" style="159" customWidth="1"/>
    <col min="14598" max="14598" width="16.44140625" style="159" customWidth="1"/>
    <col min="14599" max="14599" width="17.88671875" style="159" customWidth="1"/>
    <col min="14600" max="14600" width="12.6640625" style="159" customWidth="1"/>
    <col min="14601" max="14601" width="17.6640625" style="159" customWidth="1"/>
    <col min="14602" max="14602" width="20.33203125" style="159" bestFit="1" customWidth="1"/>
    <col min="14603" max="14603" width="17.109375" style="159" bestFit="1" customWidth="1"/>
    <col min="14604" max="14604" width="16.109375" style="159" customWidth="1"/>
    <col min="14605" max="14605" width="25.33203125" style="159" bestFit="1" customWidth="1"/>
    <col min="14606" max="14606" width="11.6640625" style="159" customWidth="1"/>
    <col min="14607" max="14607" width="14.109375" style="159" bestFit="1" customWidth="1"/>
    <col min="14608" max="14848" width="11.5546875" style="159"/>
    <col min="14849" max="14849" width="16.109375" style="159" bestFit="1" customWidth="1"/>
    <col min="14850" max="14850" width="43" style="159" customWidth="1"/>
    <col min="14851" max="14851" width="5" style="159" customWidth="1"/>
    <col min="14852" max="14852" width="16.33203125" style="159" customWidth="1"/>
    <col min="14853" max="14853" width="14.88671875" style="159" customWidth="1"/>
    <col min="14854" max="14854" width="16.44140625" style="159" customWidth="1"/>
    <col min="14855" max="14855" width="17.88671875" style="159" customWidth="1"/>
    <col min="14856" max="14856" width="12.6640625" style="159" customWidth="1"/>
    <col min="14857" max="14857" width="17.6640625" style="159" customWidth="1"/>
    <col min="14858" max="14858" width="20.33203125" style="159" bestFit="1" customWidth="1"/>
    <col min="14859" max="14859" width="17.109375" style="159" bestFit="1" customWidth="1"/>
    <col min="14860" max="14860" width="16.109375" style="159" customWidth="1"/>
    <col min="14861" max="14861" width="25.33203125" style="159" bestFit="1" customWidth="1"/>
    <col min="14862" max="14862" width="11.6640625" style="159" customWidth="1"/>
    <col min="14863" max="14863" width="14.109375" style="159" bestFit="1" customWidth="1"/>
    <col min="14864" max="15104" width="11.5546875" style="159"/>
    <col min="15105" max="15105" width="16.109375" style="159" bestFit="1" customWidth="1"/>
    <col min="15106" max="15106" width="43" style="159" customWidth="1"/>
    <col min="15107" max="15107" width="5" style="159" customWidth="1"/>
    <col min="15108" max="15108" width="16.33203125" style="159" customWidth="1"/>
    <col min="15109" max="15109" width="14.88671875" style="159" customWidth="1"/>
    <col min="15110" max="15110" width="16.44140625" style="159" customWidth="1"/>
    <col min="15111" max="15111" width="17.88671875" style="159" customWidth="1"/>
    <col min="15112" max="15112" width="12.6640625" style="159" customWidth="1"/>
    <col min="15113" max="15113" width="17.6640625" style="159" customWidth="1"/>
    <col min="15114" max="15114" width="20.33203125" style="159" bestFit="1" customWidth="1"/>
    <col min="15115" max="15115" width="17.109375" style="159" bestFit="1" customWidth="1"/>
    <col min="15116" max="15116" width="16.109375" style="159" customWidth="1"/>
    <col min="15117" max="15117" width="25.33203125" style="159" bestFit="1" customWidth="1"/>
    <col min="15118" max="15118" width="11.6640625" style="159" customWidth="1"/>
    <col min="15119" max="15119" width="14.109375" style="159" bestFit="1" customWidth="1"/>
    <col min="15120" max="15360" width="11.5546875" style="159"/>
    <col min="15361" max="15361" width="16.109375" style="159" bestFit="1" customWidth="1"/>
    <col min="15362" max="15362" width="43" style="159" customWidth="1"/>
    <col min="15363" max="15363" width="5" style="159" customWidth="1"/>
    <col min="15364" max="15364" width="16.33203125" style="159" customWidth="1"/>
    <col min="15365" max="15365" width="14.88671875" style="159" customWidth="1"/>
    <col min="15366" max="15366" width="16.44140625" style="159" customWidth="1"/>
    <col min="15367" max="15367" width="17.88671875" style="159" customWidth="1"/>
    <col min="15368" max="15368" width="12.6640625" style="159" customWidth="1"/>
    <col min="15369" max="15369" width="17.6640625" style="159" customWidth="1"/>
    <col min="15370" max="15370" width="20.33203125" style="159" bestFit="1" customWidth="1"/>
    <col min="15371" max="15371" width="17.109375" style="159" bestFit="1" customWidth="1"/>
    <col min="15372" max="15372" width="16.109375" style="159" customWidth="1"/>
    <col min="15373" max="15373" width="25.33203125" style="159" bestFit="1" customWidth="1"/>
    <col min="15374" max="15374" width="11.6640625" style="159" customWidth="1"/>
    <col min="15375" max="15375" width="14.109375" style="159" bestFit="1" customWidth="1"/>
    <col min="15376" max="15616" width="11.5546875" style="159"/>
    <col min="15617" max="15617" width="16.109375" style="159" bestFit="1" customWidth="1"/>
    <col min="15618" max="15618" width="43" style="159" customWidth="1"/>
    <col min="15619" max="15619" width="5" style="159" customWidth="1"/>
    <col min="15620" max="15620" width="16.33203125" style="159" customWidth="1"/>
    <col min="15621" max="15621" width="14.88671875" style="159" customWidth="1"/>
    <col min="15622" max="15622" width="16.44140625" style="159" customWidth="1"/>
    <col min="15623" max="15623" width="17.88671875" style="159" customWidth="1"/>
    <col min="15624" max="15624" width="12.6640625" style="159" customWidth="1"/>
    <col min="15625" max="15625" width="17.6640625" style="159" customWidth="1"/>
    <col min="15626" max="15626" width="20.33203125" style="159" bestFit="1" customWidth="1"/>
    <col min="15627" max="15627" width="17.109375" style="159" bestFit="1" customWidth="1"/>
    <col min="15628" max="15628" width="16.109375" style="159" customWidth="1"/>
    <col min="15629" max="15629" width="25.33203125" style="159" bestFit="1" customWidth="1"/>
    <col min="15630" max="15630" width="11.6640625" style="159" customWidth="1"/>
    <col min="15631" max="15631" width="14.109375" style="159" bestFit="1" customWidth="1"/>
    <col min="15632" max="15872" width="11.5546875" style="159"/>
    <col min="15873" max="15873" width="16.109375" style="159" bestFit="1" customWidth="1"/>
    <col min="15874" max="15874" width="43" style="159" customWidth="1"/>
    <col min="15875" max="15875" width="5" style="159" customWidth="1"/>
    <col min="15876" max="15876" width="16.33203125" style="159" customWidth="1"/>
    <col min="15877" max="15877" width="14.88671875" style="159" customWidth="1"/>
    <col min="15878" max="15878" width="16.44140625" style="159" customWidth="1"/>
    <col min="15879" max="15879" width="17.88671875" style="159" customWidth="1"/>
    <col min="15880" max="15880" width="12.6640625" style="159" customWidth="1"/>
    <col min="15881" max="15881" width="17.6640625" style="159" customWidth="1"/>
    <col min="15882" max="15882" width="20.33203125" style="159" bestFit="1" customWidth="1"/>
    <col min="15883" max="15883" width="17.109375" style="159" bestFit="1" customWidth="1"/>
    <col min="15884" max="15884" width="16.109375" style="159" customWidth="1"/>
    <col min="15885" max="15885" width="25.33203125" style="159" bestFit="1" customWidth="1"/>
    <col min="15886" max="15886" width="11.6640625" style="159" customWidth="1"/>
    <col min="15887" max="15887" width="14.109375" style="159" bestFit="1" customWidth="1"/>
    <col min="15888" max="16128" width="11.5546875" style="159"/>
    <col min="16129" max="16129" width="16.109375" style="159" bestFit="1" customWidth="1"/>
    <col min="16130" max="16130" width="43" style="159" customWidth="1"/>
    <col min="16131" max="16131" width="5" style="159" customWidth="1"/>
    <col min="16132" max="16132" width="16.33203125" style="159" customWidth="1"/>
    <col min="16133" max="16133" width="14.88671875" style="159" customWidth="1"/>
    <col min="16134" max="16134" width="16.44140625" style="159" customWidth="1"/>
    <col min="16135" max="16135" width="17.88671875" style="159" customWidth="1"/>
    <col min="16136" max="16136" width="12.6640625" style="159" customWidth="1"/>
    <col min="16137" max="16137" width="17.6640625" style="159" customWidth="1"/>
    <col min="16138" max="16138" width="20.33203125" style="159" bestFit="1" customWidth="1"/>
    <col min="16139" max="16139" width="17.109375" style="159" bestFit="1" customWidth="1"/>
    <col min="16140" max="16140" width="16.109375" style="159" customWidth="1"/>
    <col min="16141" max="16141" width="25.33203125" style="159" bestFit="1" customWidth="1"/>
    <col min="16142" max="16142" width="11.6640625" style="159" customWidth="1"/>
    <col min="16143" max="16143" width="14.109375" style="159" bestFit="1" customWidth="1"/>
    <col min="16144" max="16384" width="11.5546875" style="159"/>
  </cols>
  <sheetData>
    <row r="1" spans="1:15" ht="34.5" customHeight="1" x14ac:dyDescent="0.25">
      <c r="A1" s="267" t="s">
        <v>176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9"/>
    </row>
    <row r="2" spans="1:15" ht="35.25" customHeight="1" x14ac:dyDescent="0.25">
      <c r="A2" s="270" t="s">
        <v>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2"/>
    </row>
    <row r="3" spans="1:15" ht="34.5" customHeight="1" x14ac:dyDescent="0.2">
      <c r="A3" s="270" t="s">
        <v>177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2"/>
    </row>
    <row r="4" spans="1:15" ht="12.75" customHeight="1" thickBot="1" x14ac:dyDescent="0.3">
      <c r="A4" s="160"/>
      <c r="B4" s="161"/>
      <c r="C4" s="162"/>
      <c r="D4" s="163"/>
      <c r="E4" s="164"/>
      <c r="F4" s="161"/>
      <c r="G4" s="164"/>
      <c r="H4" s="165"/>
      <c r="I4" s="164"/>
      <c r="J4" s="164"/>
      <c r="K4" s="166"/>
      <c r="L4" s="161"/>
      <c r="M4" s="161"/>
      <c r="N4" s="167"/>
    </row>
    <row r="5" spans="1:15" x14ac:dyDescent="0.25">
      <c r="A5" s="273" t="s">
        <v>178</v>
      </c>
      <c r="B5" s="276" t="s">
        <v>3</v>
      </c>
      <c r="C5" s="277" t="s">
        <v>179</v>
      </c>
      <c r="D5" s="279" t="s">
        <v>4</v>
      </c>
      <c r="E5" s="282" t="s">
        <v>5</v>
      </c>
      <c r="F5" s="282"/>
      <c r="G5" s="282"/>
      <c r="H5" s="282"/>
      <c r="I5" s="279" t="s">
        <v>180</v>
      </c>
      <c r="J5" s="279" t="s">
        <v>18</v>
      </c>
      <c r="K5" s="279" t="s">
        <v>19</v>
      </c>
      <c r="L5" s="279" t="s">
        <v>20</v>
      </c>
      <c r="M5" s="279" t="s">
        <v>181</v>
      </c>
      <c r="N5" s="283" t="s">
        <v>182</v>
      </c>
    </row>
    <row r="6" spans="1:15" ht="24.75" customHeight="1" x14ac:dyDescent="0.25">
      <c r="A6" s="274"/>
      <c r="B6" s="265"/>
      <c r="C6" s="278"/>
      <c r="D6" s="280"/>
      <c r="E6" s="286" t="s">
        <v>26</v>
      </c>
      <c r="F6" s="286"/>
      <c r="G6" s="287" t="s">
        <v>27</v>
      </c>
      <c r="H6" s="265" t="s">
        <v>28</v>
      </c>
      <c r="I6" s="280"/>
      <c r="J6" s="280"/>
      <c r="K6" s="280"/>
      <c r="L6" s="280"/>
      <c r="M6" s="280"/>
      <c r="N6" s="284"/>
    </row>
    <row r="7" spans="1:15" ht="15.75" thickBot="1" x14ac:dyDescent="0.3">
      <c r="A7" s="275"/>
      <c r="B7" s="266"/>
      <c r="C7" s="278"/>
      <c r="D7" s="281"/>
      <c r="E7" s="168" t="s">
        <v>29</v>
      </c>
      <c r="F7" s="168" t="s">
        <v>30</v>
      </c>
      <c r="G7" s="288"/>
      <c r="H7" s="266"/>
      <c r="I7" s="281"/>
      <c r="J7" s="281"/>
      <c r="K7" s="281"/>
      <c r="L7" s="281"/>
      <c r="M7" s="281"/>
      <c r="N7" s="285"/>
    </row>
    <row r="8" spans="1:15" s="177" customFormat="1" ht="18" customHeight="1" thickBot="1" x14ac:dyDescent="0.3">
      <c r="A8" s="169"/>
      <c r="B8" s="170" t="s">
        <v>183</v>
      </c>
      <c r="C8" s="171" t="s">
        <v>184</v>
      </c>
      <c r="D8" s="172">
        <f>+D9+D10</f>
        <v>2373934402</v>
      </c>
      <c r="E8" s="173">
        <f t="shared" ref="E8:J8" si="0">+E9+E10</f>
        <v>0</v>
      </c>
      <c r="F8" s="173">
        <f t="shared" si="0"/>
        <v>0</v>
      </c>
      <c r="G8" s="172">
        <f>+G9+G10</f>
        <v>1379451286</v>
      </c>
      <c r="H8" s="173">
        <f t="shared" si="0"/>
        <v>0</v>
      </c>
      <c r="I8" s="172">
        <f>+I9+I10</f>
        <v>3753385688</v>
      </c>
      <c r="J8" s="174">
        <f t="shared" si="0"/>
        <v>1343315273.3199999</v>
      </c>
      <c r="K8" s="172">
        <f>+K9+K10+K32</f>
        <v>36581557</v>
      </c>
      <c r="L8" s="172">
        <f>+L9+L10</f>
        <v>1401512033.3199999</v>
      </c>
      <c r="M8" s="172">
        <f>+M9+M10</f>
        <v>2351873654.6800003</v>
      </c>
      <c r="N8" s="175">
        <f>+L8/I8</f>
        <v>0.37339941850388381</v>
      </c>
      <c r="O8" s="176"/>
    </row>
    <row r="9" spans="1:15" s="177" customFormat="1" ht="18" customHeight="1" thickBot="1" x14ac:dyDescent="0.3">
      <c r="A9" s="178">
        <v>0</v>
      </c>
      <c r="B9" s="179" t="s">
        <v>185</v>
      </c>
      <c r="C9" s="180" t="s">
        <v>186</v>
      </c>
      <c r="D9" s="181">
        <v>178000000</v>
      </c>
      <c r="E9" s="182">
        <v>0</v>
      </c>
      <c r="F9" s="182">
        <v>0</v>
      </c>
      <c r="G9" s="181">
        <v>799406556</v>
      </c>
      <c r="H9" s="182">
        <v>0</v>
      </c>
      <c r="I9" s="181">
        <f>+D9+E9-F9+G9-H9</f>
        <v>977406556</v>
      </c>
      <c r="J9" s="183">
        <f>+[1]JULIO!L9</f>
        <v>977406556</v>
      </c>
      <c r="K9" s="181">
        <v>0</v>
      </c>
      <c r="L9" s="181">
        <f>+K9+J9</f>
        <v>977406556</v>
      </c>
      <c r="M9" s="181">
        <f>+I9-L9</f>
        <v>0</v>
      </c>
      <c r="N9" s="184">
        <f>+L9/I9</f>
        <v>1</v>
      </c>
      <c r="O9" s="185"/>
    </row>
    <row r="10" spans="1:15" s="177" customFormat="1" ht="18" customHeight="1" x14ac:dyDescent="0.25">
      <c r="A10" s="186">
        <v>1</v>
      </c>
      <c r="B10" s="187" t="s">
        <v>187</v>
      </c>
      <c r="C10" s="188" t="s">
        <v>184</v>
      </c>
      <c r="D10" s="189">
        <f>+D11+D25</f>
        <v>2195934402</v>
      </c>
      <c r="E10" s="189">
        <f>+E11+E25</f>
        <v>0</v>
      </c>
      <c r="F10" s="189">
        <f>+F11+F25</f>
        <v>0</v>
      </c>
      <c r="G10" s="189">
        <f>+G11+G25+G32</f>
        <v>580044730</v>
      </c>
      <c r="H10" s="189">
        <f>+H11+H25</f>
        <v>0</v>
      </c>
      <c r="I10" s="189">
        <f>+I11+I25+I32</f>
        <v>2775979132</v>
      </c>
      <c r="J10" s="190">
        <f>+J11+J25+J32</f>
        <v>365908717.31999999</v>
      </c>
      <c r="K10" s="189">
        <f>+K11+K25+K32</f>
        <v>35696760</v>
      </c>
      <c r="L10" s="189">
        <f>+L11+L25+L32</f>
        <v>424105477.31999999</v>
      </c>
      <c r="M10" s="189">
        <f>+M11+M25+M32</f>
        <v>2351873654.6800003</v>
      </c>
      <c r="N10" s="191">
        <f>+L10/I10</f>
        <v>0.15277689678252235</v>
      </c>
      <c r="O10" s="185"/>
    </row>
    <row r="11" spans="1:15" s="177" customFormat="1" ht="18" customHeight="1" x14ac:dyDescent="0.25">
      <c r="A11" s="192" t="s">
        <v>188</v>
      </c>
      <c r="B11" s="193" t="s">
        <v>189</v>
      </c>
      <c r="C11" s="194" t="s">
        <v>184</v>
      </c>
      <c r="D11" s="195">
        <f>+D12</f>
        <v>2184934402</v>
      </c>
      <c r="E11" s="196">
        <f t="shared" ref="E11:M11" si="1">+E12</f>
        <v>0</v>
      </c>
      <c r="F11" s="196">
        <f t="shared" si="1"/>
        <v>0</v>
      </c>
      <c r="G11" s="195">
        <f t="shared" si="1"/>
        <v>0</v>
      </c>
      <c r="H11" s="196">
        <f t="shared" si="1"/>
        <v>0</v>
      </c>
      <c r="I11" s="195">
        <f>+I12</f>
        <v>2184934402</v>
      </c>
      <c r="J11" s="197">
        <f t="shared" si="1"/>
        <v>316720389</v>
      </c>
      <c r="K11" s="195">
        <f t="shared" si="1"/>
        <v>34720955</v>
      </c>
      <c r="L11" s="195">
        <f t="shared" si="1"/>
        <v>373941344</v>
      </c>
      <c r="M11" s="195">
        <f t="shared" si="1"/>
        <v>1810993058</v>
      </c>
      <c r="N11" s="191">
        <f t="shared" ref="N11:N24" si="2">+L11/I11</f>
        <v>0.17114534132361564</v>
      </c>
      <c r="O11" s="185"/>
    </row>
    <row r="12" spans="1:15" s="177" customFormat="1" ht="18" customHeight="1" x14ac:dyDescent="0.25">
      <c r="A12" s="192" t="s">
        <v>190</v>
      </c>
      <c r="B12" s="193" t="s">
        <v>191</v>
      </c>
      <c r="C12" s="194" t="s">
        <v>184</v>
      </c>
      <c r="D12" s="195">
        <f>+D13+D16</f>
        <v>2184934402</v>
      </c>
      <c r="E12" s="196">
        <f t="shared" ref="E12:M12" si="3">+E13+E16</f>
        <v>0</v>
      </c>
      <c r="F12" s="196">
        <f t="shared" si="3"/>
        <v>0</v>
      </c>
      <c r="G12" s="195">
        <f t="shared" si="3"/>
        <v>0</v>
      </c>
      <c r="H12" s="196">
        <f t="shared" si="3"/>
        <v>0</v>
      </c>
      <c r="I12" s="195">
        <f>+I13+I16</f>
        <v>2184934402</v>
      </c>
      <c r="J12" s="197">
        <f t="shared" si="3"/>
        <v>316720389</v>
      </c>
      <c r="K12" s="195">
        <f t="shared" si="3"/>
        <v>34720955</v>
      </c>
      <c r="L12" s="195">
        <f t="shared" si="3"/>
        <v>373941344</v>
      </c>
      <c r="M12" s="195">
        <f t="shared" si="3"/>
        <v>1810993058</v>
      </c>
      <c r="N12" s="191">
        <f t="shared" si="2"/>
        <v>0.17114534132361564</v>
      </c>
      <c r="O12" s="185"/>
    </row>
    <row r="13" spans="1:15" s="177" customFormat="1" ht="18" customHeight="1" x14ac:dyDescent="0.25">
      <c r="A13" s="192" t="s">
        <v>192</v>
      </c>
      <c r="B13" s="193" t="s">
        <v>193</v>
      </c>
      <c r="C13" s="194" t="s">
        <v>184</v>
      </c>
      <c r="D13" s="195">
        <f>+D14</f>
        <v>934934402</v>
      </c>
      <c r="E13" s="196">
        <f t="shared" ref="E13:M14" si="4">+E14</f>
        <v>0</v>
      </c>
      <c r="F13" s="196">
        <f t="shared" si="4"/>
        <v>0</v>
      </c>
      <c r="G13" s="195">
        <f t="shared" si="4"/>
        <v>0</v>
      </c>
      <c r="H13" s="196">
        <f t="shared" si="4"/>
        <v>0</v>
      </c>
      <c r="I13" s="195">
        <f t="shared" si="4"/>
        <v>934934402</v>
      </c>
      <c r="J13" s="197">
        <f t="shared" si="4"/>
        <v>257362507</v>
      </c>
      <c r="K13" s="195">
        <f t="shared" si="4"/>
        <v>34720955</v>
      </c>
      <c r="L13" s="195">
        <f t="shared" si="4"/>
        <v>292083462</v>
      </c>
      <c r="M13" s="195">
        <f t="shared" si="4"/>
        <v>642850940</v>
      </c>
      <c r="N13" s="191">
        <f t="shared" si="2"/>
        <v>0.31241064760819443</v>
      </c>
      <c r="O13" s="185"/>
    </row>
    <row r="14" spans="1:15" s="177" customFormat="1" ht="18" customHeight="1" thickBot="1" x14ac:dyDescent="0.3">
      <c r="A14" s="192" t="s">
        <v>194</v>
      </c>
      <c r="B14" s="198" t="s">
        <v>195</v>
      </c>
      <c r="C14" s="199" t="s">
        <v>184</v>
      </c>
      <c r="D14" s="200">
        <f>+D15</f>
        <v>934934402</v>
      </c>
      <c r="E14" s="201">
        <f t="shared" si="4"/>
        <v>0</v>
      </c>
      <c r="F14" s="201">
        <f t="shared" si="4"/>
        <v>0</v>
      </c>
      <c r="G14" s="200">
        <f t="shared" si="4"/>
        <v>0</v>
      </c>
      <c r="H14" s="201">
        <f t="shared" si="4"/>
        <v>0</v>
      </c>
      <c r="I14" s="200">
        <f t="shared" si="4"/>
        <v>934934402</v>
      </c>
      <c r="J14" s="202">
        <f t="shared" si="4"/>
        <v>257362507</v>
      </c>
      <c r="K14" s="200">
        <f t="shared" si="4"/>
        <v>34720955</v>
      </c>
      <c r="L14" s="200">
        <f t="shared" si="4"/>
        <v>292083462</v>
      </c>
      <c r="M14" s="200">
        <f t="shared" si="4"/>
        <v>642850940</v>
      </c>
      <c r="N14" s="203">
        <f t="shared" si="2"/>
        <v>0.31241064760819443</v>
      </c>
      <c r="O14" s="185"/>
    </row>
    <row r="15" spans="1:15" s="206" customFormat="1" ht="18" customHeight="1" thickBot="1" x14ac:dyDescent="0.3">
      <c r="A15" s="204" t="s">
        <v>196</v>
      </c>
      <c r="B15" s="205" t="s">
        <v>197</v>
      </c>
      <c r="C15" s="180" t="s">
        <v>186</v>
      </c>
      <c r="D15" s="181">
        <v>934934402</v>
      </c>
      <c r="E15" s="182">
        <v>0</v>
      </c>
      <c r="F15" s="182">
        <v>0</v>
      </c>
      <c r="G15" s="181">
        <v>0</v>
      </c>
      <c r="H15" s="182">
        <v>0</v>
      </c>
      <c r="I15" s="181">
        <f>+D15+E15-F15+G15-H15</f>
        <v>934934402</v>
      </c>
      <c r="J15" s="183">
        <f>+[1]JULIO!L15</f>
        <v>257362507</v>
      </c>
      <c r="K15" s="181">
        <f>-884797+35605752</f>
        <v>34720955</v>
      </c>
      <c r="L15" s="181">
        <f>+K15+J15</f>
        <v>292083462</v>
      </c>
      <c r="M15" s="181">
        <f>+I15-L15</f>
        <v>642850940</v>
      </c>
      <c r="N15" s="184">
        <f t="shared" si="2"/>
        <v>0.31241064760819443</v>
      </c>
      <c r="O15" s="185"/>
    </row>
    <row r="16" spans="1:15" s="177" customFormat="1" ht="18" customHeight="1" x14ac:dyDescent="0.25">
      <c r="A16" s="207" t="s">
        <v>198</v>
      </c>
      <c r="B16" s="187" t="s">
        <v>199</v>
      </c>
      <c r="C16" s="188" t="s">
        <v>184</v>
      </c>
      <c r="D16" s="189">
        <f>+D17</f>
        <v>1250000000</v>
      </c>
      <c r="E16" s="208">
        <f t="shared" ref="E16:M16" si="5">+E17</f>
        <v>0</v>
      </c>
      <c r="F16" s="208">
        <f t="shared" si="5"/>
        <v>0</v>
      </c>
      <c r="G16" s="189">
        <f t="shared" si="5"/>
        <v>0</v>
      </c>
      <c r="H16" s="208">
        <f t="shared" si="5"/>
        <v>0</v>
      </c>
      <c r="I16" s="189">
        <f t="shared" si="5"/>
        <v>1250000000</v>
      </c>
      <c r="J16" s="190">
        <f t="shared" si="5"/>
        <v>59357882</v>
      </c>
      <c r="K16" s="189"/>
      <c r="L16" s="189">
        <f t="shared" si="5"/>
        <v>81857882</v>
      </c>
      <c r="M16" s="189">
        <f t="shared" si="5"/>
        <v>1168142118</v>
      </c>
      <c r="N16" s="209">
        <f t="shared" si="2"/>
        <v>6.5486305600000003E-2</v>
      </c>
      <c r="O16" s="185"/>
    </row>
    <row r="17" spans="1:16" s="177" customFormat="1" ht="21" customHeight="1" x14ac:dyDescent="0.25">
      <c r="A17" s="210" t="s">
        <v>200</v>
      </c>
      <c r="B17" s="211" t="s">
        <v>201</v>
      </c>
      <c r="C17" s="212" t="s">
        <v>184</v>
      </c>
      <c r="D17" s="213">
        <f t="shared" ref="D17:M17" si="6">SUM(D18:D24)</f>
        <v>1250000000</v>
      </c>
      <c r="E17" s="213">
        <f t="shared" si="6"/>
        <v>0</v>
      </c>
      <c r="F17" s="213">
        <f t="shared" si="6"/>
        <v>0</v>
      </c>
      <c r="G17" s="213">
        <f t="shared" si="6"/>
        <v>0</v>
      </c>
      <c r="H17" s="213">
        <f t="shared" si="6"/>
        <v>0</v>
      </c>
      <c r="I17" s="213">
        <f t="shared" si="6"/>
        <v>1250000000</v>
      </c>
      <c r="J17" s="214">
        <f t="shared" si="6"/>
        <v>59357882</v>
      </c>
      <c r="K17" s="213">
        <f t="shared" si="6"/>
        <v>22500000</v>
      </c>
      <c r="L17" s="213">
        <f t="shared" si="6"/>
        <v>81857882</v>
      </c>
      <c r="M17" s="213">
        <f t="shared" si="6"/>
        <v>1168142118</v>
      </c>
      <c r="N17" s="191">
        <f t="shared" si="2"/>
        <v>6.5486305600000003E-2</v>
      </c>
      <c r="O17" s="185"/>
    </row>
    <row r="18" spans="1:16" s="206" customFormat="1" ht="31.5" hidden="1" customHeight="1" x14ac:dyDescent="0.25">
      <c r="A18" s="215" t="s">
        <v>202</v>
      </c>
      <c r="B18" s="216" t="s">
        <v>203</v>
      </c>
      <c r="C18" s="217" t="s">
        <v>186</v>
      </c>
      <c r="D18" s="218"/>
      <c r="E18" s="219">
        <v>0</v>
      </c>
      <c r="F18" s="219">
        <v>0</v>
      </c>
      <c r="G18" s="218">
        <v>0</v>
      </c>
      <c r="H18" s="219">
        <v>0</v>
      </c>
      <c r="I18" s="218">
        <f t="shared" ref="I18:I24" si="7">+D18+E18-F18+G18-H18</f>
        <v>0</v>
      </c>
      <c r="J18" s="220">
        <v>0</v>
      </c>
      <c r="K18" s="218">
        <v>0</v>
      </c>
      <c r="L18" s="218">
        <f>+K18+J18</f>
        <v>0</v>
      </c>
      <c r="M18" s="218">
        <f t="shared" ref="M18:M24" si="8">+I18-L18</f>
        <v>0</v>
      </c>
      <c r="N18" s="221" t="e">
        <f t="shared" si="2"/>
        <v>#DIV/0!</v>
      </c>
      <c r="O18" s="185"/>
    </row>
    <row r="19" spans="1:16" s="206" customFormat="1" ht="18" customHeight="1" x14ac:dyDescent="0.25">
      <c r="A19" s="215" t="s">
        <v>204</v>
      </c>
      <c r="B19" s="215" t="s">
        <v>205</v>
      </c>
      <c r="C19" s="217" t="s">
        <v>186</v>
      </c>
      <c r="D19" s="218">
        <v>450000000</v>
      </c>
      <c r="E19" s="219">
        <v>0</v>
      </c>
      <c r="F19" s="219">
        <v>0</v>
      </c>
      <c r="G19" s="218">
        <v>0</v>
      </c>
      <c r="H19" s="219">
        <v>0</v>
      </c>
      <c r="I19" s="218">
        <f t="shared" si="7"/>
        <v>450000000</v>
      </c>
      <c r="J19" s="220">
        <f>+[1]JULIO!L19</f>
        <v>0</v>
      </c>
      <c r="K19" s="218">
        <v>0</v>
      </c>
      <c r="L19" s="218">
        <f t="shared" ref="L19:L24" si="9">+K19+J19</f>
        <v>0</v>
      </c>
      <c r="M19" s="218">
        <f t="shared" si="8"/>
        <v>450000000</v>
      </c>
      <c r="N19" s="222">
        <f t="shared" si="2"/>
        <v>0</v>
      </c>
      <c r="O19" s="185"/>
    </row>
    <row r="20" spans="1:16" s="206" customFormat="1" ht="13.9" x14ac:dyDescent="0.25">
      <c r="A20" s="215" t="s">
        <v>206</v>
      </c>
      <c r="B20" s="215" t="s">
        <v>207</v>
      </c>
      <c r="C20" s="217"/>
      <c r="D20" s="218">
        <v>300000000</v>
      </c>
      <c r="E20" s="219"/>
      <c r="F20" s="219"/>
      <c r="G20" s="223"/>
      <c r="H20" s="219"/>
      <c r="I20" s="218">
        <f t="shared" si="7"/>
        <v>300000000</v>
      </c>
      <c r="J20" s="220">
        <f>+[1]JULIO!L20</f>
        <v>59357882</v>
      </c>
      <c r="K20" s="218">
        <f>15000000+7500000</f>
        <v>22500000</v>
      </c>
      <c r="L20" s="218">
        <f>+K20+J20</f>
        <v>81857882</v>
      </c>
      <c r="M20" s="218">
        <f>+I20-L20</f>
        <v>218142118</v>
      </c>
      <c r="N20" s="222">
        <f t="shared" si="2"/>
        <v>0.27285960666666664</v>
      </c>
      <c r="O20" s="185"/>
    </row>
    <row r="21" spans="1:16" s="206" customFormat="1" ht="13.9" x14ac:dyDescent="0.25">
      <c r="A21" s="215" t="s">
        <v>208</v>
      </c>
      <c r="B21" s="215" t="s">
        <v>209</v>
      </c>
      <c r="C21" s="217"/>
      <c r="D21" s="218">
        <v>500000000</v>
      </c>
      <c r="E21" s="219">
        <v>0</v>
      </c>
      <c r="F21" s="219"/>
      <c r="G21" s="223"/>
      <c r="H21" s="219"/>
      <c r="I21" s="218">
        <f t="shared" si="7"/>
        <v>500000000</v>
      </c>
      <c r="J21" s="220">
        <f>+[1]JULIO!L21</f>
        <v>0</v>
      </c>
      <c r="K21" s="218">
        <v>0</v>
      </c>
      <c r="L21" s="218">
        <f t="shared" si="9"/>
        <v>0</v>
      </c>
      <c r="M21" s="218">
        <f t="shared" si="8"/>
        <v>500000000</v>
      </c>
      <c r="N21" s="222">
        <f t="shared" si="2"/>
        <v>0</v>
      </c>
      <c r="O21" s="185"/>
    </row>
    <row r="22" spans="1:16" s="206" customFormat="1" ht="27.6" hidden="1" x14ac:dyDescent="0.25">
      <c r="A22" s="224" t="s">
        <v>210</v>
      </c>
      <c r="B22" s="216" t="s">
        <v>211</v>
      </c>
      <c r="C22" s="217" t="s">
        <v>186</v>
      </c>
      <c r="D22" s="225">
        <v>0</v>
      </c>
      <c r="E22" s="226"/>
      <c r="F22" s="226"/>
      <c r="G22" s="227"/>
      <c r="H22" s="226"/>
      <c r="I22" s="218">
        <f t="shared" si="7"/>
        <v>0</v>
      </c>
      <c r="J22" s="228">
        <v>0</v>
      </c>
      <c r="K22" s="225">
        <v>0</v>
      </c>
      <c r="L22" s="218">
        <f t="shared" si="9"/>
        <v>0</v>
      </c>
      <c r="M22" s="218">
        <f t="shared" si="8"/>
        <v>0</v>
      </c>
      <c r="N22" s="221" t="e">
        <f t="shared" si="2"/>
        <v>#DIV/0!</v>
      </c>
      <c r="O22" s="185"/>
    </row>
    <row r="23" spans="1:16" s="206" customFormat="1" ht="27.6" hidden="1" x14ac:dyDescent="0.25">
      <c r="A23" s="224" t="s">
        <v>212</v>
      </c>
      <c r="B23" s="216" t="s">
        <v>213</v>
      </c>
      <c r="C23" s="217" t="s">
        <v>186</v>
      </c>
      <c r="D23" s="225">
        <v>0</v>
      </c>
      <c r="E23" s="226"/>
      <c r="F23" s="226"/>
      <c r="G23" s="227"/>
      <c r="H23" s="226"/>
      <c r="I23" s="218">
        <f t="shared" si="7"/>
        <v>0</v>
      </c>
      <c r="J23" s="228">
        <v>0</v>
      </c>
      <c r="K23" s="225">
        <v>0</v>
      </c>
      <c r="L23" s="218">
        <f t="shared" si="9"/>
        <v>0</v>
      </c>
      <c r="M23" s="218">
        <f t="shared" si="8"/>
        <v>0</v>
      </c>
      <c r="N23" s="221" t="e">
        <f t="shared" si="2"/>
        <v>#DIV/0!</v>
      </c>
      <c r="O23" s="185"/>
    </row>
    <row r="24" spans="1:16" s="206" customFormat="1" ht="13.9" hidden="1" x14ac:dyDescent="0.25">
      <c r="A24" s="224" t="s">
        <v>214</v>
      </c>
      <c r="B24" s="216" t="s">
        <v>215</v>
      </c>
      <c r="C24" s="217" t="s">
        <v>186</v>
      </c>
      <c r="D24" s="225">
        <v>0</v>
      </c>
      <c r="E24" s="226"/>
      <c r="F24" s="226"/>
      <c r="G24" s="227"/>
      <c r="H24" s="226"/>
      <c r="I24" s="218">
        <f t="shared" si="7"/>
        <v>0</v>
      </c>
      <c r="J24" s="228">
        <v>0</v>
      </c>
      <c r="K24" s="225">
        <v>0</v>
      </c>
      <c r="L24" s="218">
        <f t="shared" si="9"/>
        <v>0</v>
      </c>
      <c r="M24" s="218">
        <f t="shared" si="8"/>
        <v>0</v>
      </c>
      <c r="N24" s="221" t="e">
        <f t="shared" si="2"/>
        <v>#DIV/0!</v>
      </c>
      <c r="O24" s="185"/>
    </row>
    <row r="25" spans="1:16" s="177" customFormat="1" ht="18" customHeight="1" x14ac:dyDescent="0.25">
      <c r="A25" s="229" t="s">
        <v>216</v>
      </c>
      <c r="B25" s="230" t="s">
        <v>217</v>
      </c>
      <c r="C25" s="231" t="s">
        <v>184</v>
      </c>
      <c r="D25" s="232">
        <f>+D26</f>
        <v>11000000</v>
      </c>
      <c r="E25" s="233">
        <f t="shared" ref="E25:M25" si="10">+E26</f>
        <v>0</v>
      </c>
      <c r="F25" s="233">
        <f t="shared" si="10"/>
        <v>0</v>
      </c>
      <c r="G25" s="232">
        <f t="shared" si="10"/>
        <v>0</v>
      </c>
      <c r="H25" s="233">
        <f t="shared" si="10"/>
        <v>0</v>
      </c>
      <c r="I25" s="232">
        <f t="shared" si="10"/>
        <v>11000000</v>
      </c>
      <c r="J25" s="234">
        <f t="shared" si="10"/>
        <v>683685.32</v>
      </c>
      <c r="K25" s="232">
        <f t="shared" si="10"/>
        <v>91008</v>
      </c>
      <c r="L25" s="232">
        <f t="shared" si="10"/>
        <v>774693.32</v>
      </c>
      <c r="M25" s="232">
        <f t="shared" si="10"/>
        <v>10225306.68</v>
      </c>
      <c r="N25" s="221">
        <f>+L25/I25</f>
        <v>7.0426665454545456E-2</v>
      </c>
      <c r="O25" s="185"/>
    </row>
    <row r="26" spans="1:16" s="177" customFormat="1" ht="18" customHeight="1" x14ac:dyDescent="0.25">
      <c r="A26" s="192" t="s">
        <v>218</v>
      </c>
      <c r="B26" s="193" t="s">
        <v>219</v>
      </c>
      <c r="C26" s="194" t="s">
        <v>184</v>
      </c>
      <c r="D26" s="195">
        <f>+D27+D29</f>
        <v>11000000</v>
      </c>
      <c r="E26" s="196">
        <f t="shared" ref="E26:M26" si="11">+E27+E29</f>
        <v>0</v>
      </c>
      <c r="F26" s="196">
        <f t="shared" si="11"/>
        <v>0</v>
      </c>
      <c r="G26" s="195">
        <f t="shared" si="11"/>
        <v>0</v>
      </c>
      <c r="H26" s="196">
        <f t="shared" si="11"/>
        <v>0</v>
      </c>
      <c r="I26" s="195">
        <f t="shared" si="11"/>
        <v>11000000</v>
      </c>
      <c r="J26" s="197">
        <f t="shared" si="11"/>
        <v>683685.32</v>
      </c>
      <c r="K26" s="195">
        <f t="shared" si="11"/>
        <v>91008</v>
      </c>
      <c r="L26" s="195">
        <f t="shared" si="11"/>
        <v>774693.32</v>
      </c>
      <c r="M26" s="195">
        <f t="shared" si="11"/>
        <v>10225306.68</v>
      </c>
      <c r="N26" s="191">
        <f>+L26/I26</f>
        <v>7.0426665454545456E-2</v>
      </c>
      <c r="O26" s="185"/>
    </row>
    <row r="27" spans="1:16" s="177" customFormat="1" ht="18" customHeight="1" thickBot="1" x14ac:dyDescent="0.3">
      <c r="A27" s="235" t="s">
        <v>220</v>
      </c>
      <c r="B27" s="198" t="s">
        <v>221</v>
      </c>
      <c r="C27" s="199" t="s">
        <v>184</v>
      </c>
      <c r="D27" s="200">
        <f>+D28</f>
        <v>5000000</v>
      </c>
      <c r="E27" s="201">
        <f t="shared" ref="E27:M27" si="12">+E28</f>
        <v>0</v>
      </c>
      <c r="F27" s="201">
        <f t="shared" si="12"/>
        <v>0</v>
      </c>
      <c r="G27" s="200">
        <f t="shared" si="12"/>
        <v>0</v>
      </c>
      <c r="H27" s="201">
        <f t="shared" si="12"/>
        <v>0</v>
      </c>
      <c r="I27" s="200">
        <f t="shared" si="12"/>
        <v>5000000</v>
      </c>
      <c r="J27" s="202">
        <f t="shared" si="12"/>
        <v>0</v>
      </c>
      <c r="K27" s="200">
        <f t="shared" si="12"/>
        <v>0</v>
      </c>
      <c r="L27" s="200">
        <f t="shared" si="12"/>
        <v>0</v>
      </c>
      <c r="M27" s="200">
        <f t="shared" si="12"/>
        <v>5000000</v>
      </c>
      <c r="N27" s="203">
        <v>0</v>
      </c>
      <c r="O27" s="185"/>
    </row>
    <row r="28" spans="1:16" s="206" customFormat="1" ht="18" customHeight="1" thickBot="1" x14ac:dyDescent="0.3">
      <c r="A28" s="204" t="s">
        <v>222</v>
      </c>
      <c r="B28" s="205" t="s">
        <v>223</v>
      </c>
      <c r="C28" s="180" t="s">
        <v>186</v>
      </c>
      <c r="D28" s="181">
        <v>5000000</v>
      </c>
      <c r="E28" s="182">
        <v>0</v>
      </c>
      <c r="F28" s="182">
        <v>0</v>
      </c>
      <c r="G28" s="181">
        <v>0</v>
      </c>
      <c r="H28" s="182">
        <v>0</v>
      </c>
      <c r="I28" s="181">
        <f>+D28+E28-F28+G28-H28</f>
        <v>5000000</v>
      </c>
      <c r="J28" s="183">
        <f>+[1]JULIO!L28</f>
        <v>0</v>
      </c>
      <c r="K28" s="181">
        <v>0</v>
      </c>
      <c r="L28" s="181">
        <f>+K28+J28</f>
        <v>0</v>
      </c>
      <c r="M28" s="181">
        <f>+I28-L28</f>
        <v>5000000</v>
      </c>
      <c r="N28" s="184">
        <v>0</v>
      </c>
      <c r="O28" s="185"/>
    </row>
    <row r="29" spans="1:16" s="177" customFormat="1" ht="18" customHeight="1" x14ac:dyDescent="0.25">
      <c r="A29" s="207" t="s">
        <v>224</v>
      </c>
      <c r="B29" s="187" t="s">
        <v>225</v>
      </c>
      <c r="C29" s="188" t="s">
        <v>184</v>
      </c>
      <c r="D29" s="189">
        <f>+D30</f>
        <v>6000000</v>
      </c>
      <c r="E29" s="208">
        <f t="shared" ref="E29:M30" si="13">+E30</f>
        <v>0</v>
      </c>
      <c r="F29" s="208">
        <f t="shared" si="13"/>
        <v>0</v>
      </c>
      <c r="G29" s="189">
        <f t="shared" si="13"/>
        <v>0</v>
      </c>
      <c r="H29" s="208">
        <f t="shared" si="13"/>
        <v>0</v>
      </c>
      <c r="I29" s="189">
        <f t="shared" si="13"/>
        <v>6000000</v>
      </c>
      <c r="J29" s="190">
        <f t="shared" si="13"/>
        <v>683685.32</v>
      </c>
      <c r="K29" s="189">
        <f t="shared" si="13"/>
        <v>91008</v>
      </c>
      <c r="L29" s="189">
        <f t="shared" si="13"/>
        <v>774693.32</v>
      </c>
      <c r="M29" s="189">
        <f t="shared" si="13"/>
        <v>5225306.68</v>
      </c>
      <c r="N29" s="209">
        <f t="shared" ref="N29:N35" si="14">+L29/I29</f>
        <v>0.12911555333333333</v>
      </c>
      <c r="O29" s="185"/>
    </row>
    <row r="30" spans="1:16" s="177" customFormat="1" ht="18" customHeight="1" thickBot="1" x14ac:dyDescent="0.3">
      <c r="A30" s="235" t="s">
        <v>226</v>
      </c>
      <c r="B30" s="198" t="s">
        <v>227</v>
      </c>
      <c r="C30" s="199" t="s">
        <v>184</v>
      </c>
      <c r="D30" s="200">
        <f>+D31</f>
        <v>6000000</v>
      </c>
      <c r="E30" s="201">
        <f t="shared" si="13"/>
        <v>0</v>
      </c>
      <c r="F30" s="201">
        <f t="shared" si="13"/>
        <v>0</v>
      </c>
      <c r="G30" s="200">
        <f t="shared" si="13"/>
        <v>0</v>
      </c>
      <c r="H30" s="201">
        <f t="shared" si="13"/>
        <v>0</v>
      </c>
      <c r="I30" s="200">
        <f t="shared" si="13"/>
        <v>6000000</v>
      </c>
      <c r="J30" s="202">
        <f t="shared" si="13"/>
        <v>683685.32</v>
      </c>
      <c r="K30" s="200">
        <f t="shared" si="13"/>
        <v>91008</v>
      </c>
      <c r="L30" s="200">
        <f t="shared" si="13"/>
        <v>774693.32</v>
      </c>
      <c r="M30" s="200">
        <f t="shared" si="13"/>
        <v>5225306.68</v>
      </c>
      <c r="N30" s="236">
        <f t="shared" si="14"/>
        <v>0.12911555333333333</v>
      </c>
      <c r="O30" s="185"/>
    </row>
    <row r="31" spans="1:16" s="206" customFormat="1" ht="18" customHeight="1" thickBot="1" x14ac:dyDescent="0.3">
      <c r="A31" s="237" t="s">
        <v>228</v>
      </c>
      <c r="B31" s="238" t="s">
        <v>229</v>
      </c>
      <c r="C31" s="239" t="s">
        <v>186</v>
      </c>
      <c r="D31" s="181">
        <v>6000000</v>
      </c>
      <c r="E31" s="182">
        <v>0</v>
      </c>
      <c r="F31" s="182">
        <v>0</v>
      </c>
      <c r="G31" s="181">
        <v>0</v>
      </c>
      <c r="H31" s="182">
        <v>0</v>
      </c>
      <c r="I31" s="181">
        <f>+D31+E31-F31+G31-H31</f>
        <v>6000000</v>
      </c>
      <c r="J31" s="183">
        <f>+[1]JULIO!L31</f>
        <v>683685.32</v>
      </c>
      <c r="K31" s="181">
        <v>91008</v>
      </c>
      <c r="L31" s="181">
        <f>+K31+J31</f>
        <v>774693.32</v>
      </c>
      <c r="M31" s="181">
        <f>+I31-L31</f>
        <v>5225306.68</v>
      </c>
      <c r="N31" s="240">
        <f t="shared" si="14"/>
        <v>0.12911555333333333</v>
      </c>
      <c r="O31" s="185"/>
      <c r="P31" s="241"/>
    </row>
    <row r="32" spans="1:16" s="177" customFormat="1" ht="18" customHeight="1" x14ac:dyDescent="0.25">
      <c r="A32" s="242" t="s">
        <v>230</v>
      </c>
      <c r="B32" s="243" t="s">
        <v>231</v>
      </c>
      <c r="C32" s="244" t="s">
        <v>184</v>
      </c>
      <c r="D32" s="189"/>
      <c r="E32" s="208"/>
      <c r="F32" s="208"/>
      <c r="G32" s="189">
        <f>+G35</f>
        <v>580044730</v>
      </c>
      <c r="H32" s="208"/>
      <c r="I32" s="189">
        <f>+I33</f>
        <v>580044730</v>
      </c>
      <c r="J32" s="190">
        <f>+J33</f>
        <v>48504643</v>
      </c>
      <c r="K32" s="189">
        <v>884797</v>
      </c>
      <c r="L32" s="189">
        <f>+L33</f>
        <v>49389440</v>
      </c>
      <c r="M32" s="189">
        <f>+M33</f>
        <v>530655290</v>
      </c>
      <c r="N32" s="209">
        <f t="shared" si="14"/>
        <v>8.5147640251812998E-2</v>
      </c>
      <c r="O32" s="185"/>
    </row>
    <row r="33" spans="1:252" s="177" customFormat="1" ht="18" customHeight="1" x14ac:dyDescent="0.25">
      <c r="A33" s="242" t="s">
        <v>232</v>
      </c>
      <c r="B33" s="243" t="s">
        <v>233</v>
      </c>
      <c r="C33" s="244" t="s">
        <v>184</v>
      </c>
      <c r="D33" s="195"/>
      <c r="E33" s="196"/>
      <c r="F33" s="196"/>
      <c r="G33" s="195">
        <f>+G35</f>
        <v>580044730</v>
      </c>
      <c r="H33" s="196"/>
      <c r="I33" s="195">
        <f>+I35</f>
        <v>580044730</v>
      </c>
      <c r="J33" s="197">
        <f>+J35</f>
        <v>48504643</v>
      </c>
      <c r="K33" s="195">
        <v>884797</v>
      </c>
      <c r="L33" s="195">
        <f>+L34+L35</f>
        <v>49389440</v>
      </c>
      <c r="M33" s="195">
        <f>+M35</f>
        <v>530655290</v>
      </c>
      <c r="N33" s="236">
        <f t="shared" si="14"/>
        <v>8.5147640251812998E-2</v>
      </c>
      <c r="O33" s="185"/>
    </row>
    <row r="34" spans="1:252" s="206" customFormat="1" ht="18" hidden="1" customHeight="1" x14ac:dyDescent="0.3">
      <c r="A34" s="245" t="s">
        <v>234</v>
      </c>
      <c r="B34" s="246" t="s">
        <v>197</v>
      </c>
      <c r="C34" s="239" t="s">
        <v>186</v>
      </c>
      <c r="D34" s="218"/>
      <c r="E34" s="219"/>
      <c r="F34" s="219"/>
      <c r="G34" s="218"/>
      <c r="H34" s="219"/>
      <c r="I34" s="218"/>
      <c r="J34" s="220"/>
      <c r="K34" s="218"/>
      <c r="L34" s="218"/>
      <c r="M34" s="218"/>
      <c r="N34" s="209" t="e">
        <f t="shared" si="14"/>
        <v>#DIV/0!</v>
      </c>
      <c r="O34" s="185"/>
    </row>
    <row r="35" spans="1:252" s="206" customFormat="1" ht="18" customHeight="1" x14ac:dyDescent="0.25">
      <c r="A35" s="242" t="s">
        <v>234</v>
      </c>
      <c r="B35" s="243" t="s">
        <v>231</v>
      </c>
      <c r="C35" s="244" t="s">
        <v>186</v>
      </c>
      <c r="D35" s="195"/>
      <c r="E35" s="196"/>
      <c r="F35" s="196"/>
      <c r="G35" s="195">
        <f>SUM(G36:G39)</f>
        <v>580044730</v>
      </c>
      <c r="H35" s="196"/>
      <c r="I35" s="195">
        <f>+D35+E35+F35+G35-H35</f>
        <v>580044730</v>
      </c>
      <c r="J35" s="197">
        <f>+J36+J37+J38+J39</f>
        <v>48504643</v>
      </c>
      <c r="K35" s="195">
        <v>884797</v>
      </c>
      <c r="L35" s="195">
        <f>SUM(L36:L39)</f>
        <v>49389440</v>
      </c>
      <c r="M35" s="195">
        <f>SUM(M36:M39)</f>
        <v>530655290</v>
      </c>
      <c r="N35" s="236">
        <f t="shared" si="14"/>
        <v>8.5147640251812998E-2</v>
      </c>
      <c r="O35" s="185"/>
    </row>
    <row r="36" spans="1:252" s="206" customFormat="1" ht="18" customHeight="1" x14ac:dyDescent="0.25">
      <c r="A36" s="245" t="s">
        <v>235</v>
      </c>
      <c r="B36" s="246" t="s">
        <v>145</v>
      </c>
      <c r="C36" s="239" t="s">
        <v>186</v>
      </c>
      <c r="D36" s="218"/>
      <c r="E36" s="219"/>
      <c r="F36" s="219"/>
      <c r="G36" s="218">
        <v>69983425</v>
      </c>
      <c r="H36" s="219"/>
      <c r="I36" s="218">
        <f>+D36+E36+F36+G36-H36</f>
        <v>69983425</v>
      </c>
      <c r="J36" s="220">
        <f>+[1]JULIO!L36</f>
        <v>48102835</v>
      </c>
      <c r="K36" s="181">
        <v>884797</v>
      </c>
      <c r="L36" s="218">
        <f>+J36+K36</f>
        <v>48987632</v>
      </c>
      <c r="M36" s="218">
        <f>+I36-L36</f>
        <v>20995793</v>
      </c>
      <c r="N36" s="240">
        <f>+L36/I36</f>
        <v>0.69998906169568009</v>
      </c>
    </row>
    <row r="37" spans="1:252" s="206" customFormat="1" ht="18" customHeight="1" x14ac:dyDescent="0.25">
      <c r="A37" s="245" t="s">
        <v>236</v>
      </c>
      <c r="B37" s="246" t="s">
        <v>237</v>
      </c>
      <c r="C37" s="239" t="s">
        <v>186</v>
      </c>
      <c r="D37" s="218"/>
      <c r="E37" s="219"/>
      <c r="F37" s="219"/>
      <c r="G37" s="218">
        <v>2412000</v>
      </c>
      <c r="H37" s="219"/>
      <c r="I37" s="218">
        <f>+D37+E37+F37+G37-H37</f>
        <v>2412000</v>
      </c>
      <c r="J37" s="220">
        <f>+[1]JULIO!L37</f>
        <v>401808</v>
      </c>
      <c r="K37" s="218">
        <v>0</v>
      </c>
      <c r="L37" s="218">
        <f>+K37+J37</f>
        <v>401808</v>
      </c>
      <c r="M37" s="218">
        <f>+I37-L37</f>
        <v>2010192</v>
      </c>
      <c r="N37" s="240">
        <f>+L37/I37</f>
        <v>0.16658706467661691</v>
      </c>
    </row>
    <row r="38" spans="1:252" s="206" customFormat="1" ht="18" customHeight="1" x14ac:dyDescent="0.25">
      <c r="A38" s="245" t="s">
        <v>238</v>
      </c>
      <c r="B38" s="246" t="s">
        <v>239</v>
      </c>
      <c r="C38" s="239" t="s">
        <v>186</v>
      </c>
      <c r="D38" s="218"/>
      <c r="E38" s="219"/>
      <c r="F38" s="219"/>
      <c r="G38" s="218">
        <v>499988052</v>
      </c>
      <c r="H38" s="219"/>
      <c r="I38" s="218">
        <f>+D38+E38+F38+G38-H38</f>
        <v>499988052</v>
      </c>
      <c r="J38" s="220">
        <f>+[1]JULIO!L38</f>
        <v>0</v>
      </c>
      <c r="K38" s="218">
        <v>0</v>
      </c>
      <c r="L38" s="218">
        <f>+K38+J38</f>
        <v>0</v>
      </c>
      <c r="M38" s="218">
        <f>+I38-L38</f>
        <v>499988052</v>
      </c>
      <c r="N38" s="240">
        <f>+L38/I38</f>
        <v>0</v>
      </c>
    </row>
    <row r="39" spans="1:252" ht="15.75" x14ac:dyDescent="0.25">
      <c r="A39" s="245" t="s">
        <v>240</v>
      </c>
      <c r="B39" s="246" t="s">
        <v>241</v>
      </c>
      <c r="C39" s="239" t="s">
        <v>186</v>
      </c>
      <c r="D39" s="218"/>
      <c r="E39" s="219"/>
      <c r="F39" s="219"/>
      <c r="G39" s="218">
        <v>7661253</v>
      </c>
      <c r="H39" s="219"/>
      <c r="I39" s="218">
        <f>+D39+E39+F39+G39-H39</f>
        <v>7661253</v>
      </c>
      <c r="J39" s="220">
        <f>+[1]JULIO!L39</f>
        <v>0</v>
      </c>
      <c r="K39" s="218">
        <v>0</v>
      </c>
      <c r="L39" s="218">
        <f>+K39+J39</f>
        <v>0</v>
      </c>
      <c r="M39" s="218">
        <f>+I39-L39</f>
        <v>7661253</v>
      </c>
      <c r="N39" s="240">
        <f>+L39/I39</f>
        <v>0</v>
      </c>
    </row>
    <row r="40" spans="1:252" ht="15.75" x14ac:dyDescent="0.25">
      <c r="A40" s="247"/>
      <c r="B40" s="247"/>
      <c r="C40" s="248"/>
      <c r="D40" s="249"/>
      <c r="E40" s="250"/>
      <c r="F40" s="250"/>
      <c r="G40" s="249"/>
      <c r="H40" s="250"/>
      <c r="I40" s="249"/>
      <c r="J40" s="251"/>
      <c r="K40" s="249"/>
      <c r="L40" s="249"/>
      <c r="M40" s="249"/>
      <c r="N40" s="252"/>
    </row>
    <row r="41" spans="1:252" ht="15.75" x14ac:dyDescent="0.25">
      <c r="A41" s="247"/>
      <c r="B41" s="247"/>
      <c r="C41" s="248"/>
      <c r="D41" s="249"/>
      <c r="E41" s="250"/>
      <c r="F41" s="250"/>
      <c r="G41" s="249"/>
      <c r="H41" s="250"/>
      <c r="I41" s="249"/>
      <c r="J41" s="251"/>
      <c r="K41" s="249"/>
      <c r="L41" s="249"/>
      <c r="M41" s="249"/>
      <c r="N41" s="252"/>
    </row>
    <row r="42" spans="1:252" ht="15.75" x14ac:dyDescent="0.25">
      <c r="A42" s="247"/>
      <c r="B42" s="247"/>
      <c r="C42" s="248"/>
      <c r="D42" s="249"/>
      <c r="E42" s="250"/>
      <c r="F42" s="250"/>
      <c r="G42" s="249"/>
      <c r="H42" s="250"/>
      <c r="I42" s="249"/>
      <c r="J42" s="251"/>
      <c r="K42" s="249"/>
      <c r="L42" s="249"/>
      <c r="M42" s="249"/>
      <c r="N42" s="252"/>
    </row>
    <row r="43" spans="1:252" ht="15.75" x14ac:dyDescent="0.25">
      <c r="A43" s="247"/>
      <c r="B43" s="247"/>
      <c r="C43" s="248"/>
      <c r="D43" s="249"/>
      <c r="E43" s="250"/>
      <c r="F43" s="250"/>
      <c r="G43" s="249"/>
      <c r="H43" s="250"/>
      <c r="I43" s="249"/>
      <c r="J43" s="251"/>
      <c r="K43" s="249"/>
      <c r="L43" s="249"/>
      <c r="M43" s="249"/>
      <c r="N43" s="252"/>
    </row>
    <row r="44" spans="1:252" ht="15.75" x14ac:dyDescent="0.25">
      <c r="A44" s="247"/>
      <c r="B44" s="247"/>
      <c r="C44" s="248"/>
      <c r="D44" s="249"/>
      <c r="E44" s="250"/>
      <c r="F44" s="250"/>
      <c r="G44" s="249"/>
      <c r="H44" s="250"/>
      <c r="I44" s="249"/>
      <c r="J44" s="251"/>
      <c r="K44" s="249"/>
      <c r="L44" s="249"/>
      <c r="M44" s="249"/>
      <c r="N44" s="252"/>
    </row>
    <row r="45" spans="1:252" ht="15.75" x14ac:dyDescent="0.25">
      <c r="A45" s="247"/>
      <c r="B45" s="247"/>
      <c r="C45" s="248"/>
      <c r="D45" s="249"/>
      <c r="E45" s="250"/>
      <c r="F45" s="250"/>
      <c r="G45" s="249"/>
      <c r="H45" s="250"/>
      <c r="I45" s="249"/>
      <c r="J45" s="250"/>
      <c r="K45" s="249"/>
      <c r="L45" s="249"/>
      <c r="M45" s="249"/>
      <c r="N45" s="252"/>
    </row>
    <row r="46" spans="1:252" ht="15.75" x14ac:dyDescent="0.25">
      <c r="A46" s="247"/>
      <c r="B46" s="247"/>
      <c r="C46" s="248"/>
      <c r="D46" s="249"/>
      <c r="E46" s="250"/>
      <c r="F46" s="250"/>
      <c r="G46" s="249"/>
      <c r="H46" s="250"/>
      <c r="I46" s="249"/>
      <c r="J46" s="250"/>
      <c r="K46" s="249"/>
      <c r="L46" s="249"/>
      <c r="M46" s="249"/>
      <c r="N46" s="252"/>
    </row>
    <row r="47" spans="1:252" ht="15.75" thickBot="1" x14ac:dyDescent="0.3">
      <c r="B47" s="253"/>
      <c r="I47" s="253"/>
      <c r="J47" s="253"/>
      <c r="K47" s="253"/>
    </row>
    <row r="48" spans="1:252" ht="18.75" thickTop="1" x14ac:dyDescent="0.25">
      <c r="A48" s="256"/>
      <c r="B48" s="257" t="s">
        <v>168</v>
      </c>
      <c r="C48" s="258"/>
      <c r="D48" s="257"/>
      <c r="E48" s="257"/>
      <c r="F48" s="259"/>
      <c r="G48" s="260"/>
      <c r="H48" s="257"/>
      <c r="I48" s="261" t="s">
        <v>169</v>
      </c>
      <c r="J48" s="262"/>
      <c r="K48" s="256"/>
      <c r="L48" s="262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  <c r="AE48" s="256"/>
      <c r="AF48" s="256"/>
      <c r="AG48" s="256"/>
      <c r="AH48" s="256"/>
      <c r="AI48" s="256"/>
      <c r="AJ48" s="256"/>
      <c r="AK48" s="256"/>
      <c r="AL48" s="256"/>
      <c r="AM48" s="256"/>
      <c r="AN48" s="256"/>
      <c r="AO48" s="256"/>
      <c r="AP48" s="256"/>
      <c r="AQ48" s="256"/>
      <c r="AR48" s="256"/>
      <c r="AS48" s="256"/>
      <c r="AT48" s="256"/>
      <c r="AU48" s="256"/>
      <c r="AV48" s="256"/>
      <c r="AW48" s="256"/>
      <c r="AX48" s="256"/>
      <c r="AY48" s="256"/>
      <c r="AZ48" s="256"/>
      <c r="BA48" s="256"/>
      <c r="BB48" s="256"/>
      <c r="BC48" s="256"/>
      <c r="BD48" s="256"/>
      <c r="BE48" s="256"/>
      <c r="BF48" s="256"/>
      <c r="BG48" s="256"/>
      <c r="BH48" s="256"/>
      <c r="BI48" s="256"/>
      <c r="BJ48" s="256"/>
      <c r="BK48" s="256"/>
      <c r="BL48" s="256"/>
      <c r="BM48" s="256"/>
      <c r="BN48" s="256"/>
      <c r="BO48" s="256"/>
      <c r="BP48" s="256"/>
      <c r="BQ48" s="256"/>
      <c r="BR48" s="256"/>
      <c r="BS48" s="256"/>
      <c r="BT48" s="256"/>
      <c r="BU48" s="256"/>
      <c r="BV48" s="256"/>
      <c r="BW48" s="256"/>
      <c r="BX48" s="256"/>
      <c r="BY48" s="256"/>
      <c r="BZ48" s="256"/>
      <c r="CA48" s="256"/>
      <c r="CB48" s="256"/>
      <c r="CC48" s="256"/>
      <c r="CD48" s="256"/>
      <c r="CE48" s="256"/>
      <c r="CF48" s="256"/>
      <c r="CG48" s="256"/>
      <c r="CH48" s="256"/>
      <c r="CI48" s="256"/>
      <c r="CJ48" s="256"/>
      <c r="CK48" s="256"/>
      <c r="CL48" s="256"/>
      <c r="CM48" s="256"/>
      <c r="CN48" s="256"/>
      <c r="CO48" s="256"/>
      <c r="CP48" s="256"/>
      <c r="CQ48" s="256"/>
      <c r="CR48" s="256"/>
      <c r="CS48" s="256"/>
      <c r="CT48" s="256"/>
      <c r="CU48" s="256"/>
      <c r="CV48" s="256"/>
      <c r="CW48" s="256"/>
      <c r="CX48" s="256"/>
      <c r="CY48" s="256"/>
      <c r="CZ48" s="256"/>
      <c r="DA48" s="256"/>
      <c r="DB48" s="256"/>
      <c r="DC48" s="256"/>
      <c r="DD48" s="256"/>
      <c r="DE48" s="256"/>
      <c r="DF48" s="256"/>
      <c r="DG48" s="256"/>
      <c r="DH48" s="256"/>
      <c r="DI48" s="256"/>
      <c r="DJ48" s="256"/>
      <c r="DK48" s="256"/>
      <c r="DL48" s="256"/>
      <c r="DM48" s="256"/>
      <c r="DN48" s="256"/>
      <c r="DO48" s="256"/>
      <c r="DP48" s="256"/>
      <c r="DQ48" s="256"/>
      <c r="DR48" s="256"/>
      <c r="DS48" s="256"/>
      <c r="DT48" s="256"/>
      <c r="DU48" s="256"/>
      <c r="DV48" s="256"/>
      <c r="DW48" s="256"/>
      <c r="DX48" s="256"/>
      <c r="DY48" s="256"/>
      <c r="DZ48" s="256"/>
      <c r="EA48" s="256"/>
      <c r="EB48" s="256"/>
      <c r="EC48" s="256"/>
      <c r="ED48" s="256"/>
      <c r="EE48" s="256"/>
      <c r="EF48" s="256"/>
      <c r="EG48" s="256"/>
      <c r="EH48" s="256"/>
      <c r="EI48" s="256"/>
      <c r="EJ48" s="256"/>
      <c r="EK48" s="256"/>
      <c r="EL48" s="256"/>
      <c r="EM48" s="256"/>
      <c r="EN48" s="256"/>
      <c r="EO48" s="256"/>
      <c r="EP48" s="256"/>
      <c r="EQ48" s="256"/>
      <c r="ER48" s="256"/>
      <c r="ES48" s="256"/>
      <c r="ET48" s="256"/>
      <c r="EU48" s="256"/>
      <c r="EV48" s="256"/>
      <c r="EW48" s="256"/>
      <c r="EX48" s="256"/>
      <c r="EY48" s="256"/>
      <c r="EZ48" s="256"/>
      <c r="FA48" s="256"/>
      <c r="FB48" s="256"/>
      <c r="FC48" s="256"/>
      <c r="FD48" s="256"/>
      <c r="FE48" s="256"/>
      <c r="FF48" s="256"/>
      <c r="FG48" s="256"/>
      <c r="FH48" s="256"/>
      <c r="FI48" s="256"/>
      <c r="FJ48" s="256"/>
      <c r="FK48" s="256"/>
      <c r="FL48" s="256"/>
      <c r="FM48" s="256"/>
      <c r="FN48" s="256"/>
      <c r="FO48" s="256"/>
      <c r="FP48" s="256"/>
      <c r="FQ48" s="256"/>
      <c r="FR48" s="256"/>
      <c r="FS48" s="256"/>
      <c r="FT48" s="256"/>
      <c r="FU48" s="256"/>
      <c r="FV48" s="256"/>
      <c r="FW48" s="256"/>
      <c r="FX48" s="256"/>
      <c r="FY48" s="256"/>
      <c r="FZ48" s="256"/>
      <c r="GA48" s="256"/>
      <c r="GB48" s="256"/>
      <c r="GC48" s="256"/>
      <c r="GD48" s="256"/>
      <c r="GE48" s="256"/>
      <c r="GF48" s="256"/>
      <c r="GG48" s="256"/>
      <c r="GH48" s="256"/>
      <c r="GI48" s="256"/>
      <c r="GJ48" s="256"/>
      <c r="GK48" s="256"/>
      <c r="GL48" s="256"/>
      <c r="GM48" s="256"/>
      <c r="GN48" s="256"/>
      <c r="GO48" s="256"/>
      <c r="GP48" s="256"/>
      <c r="GQ48" s="256"/>
      <c r="GR48" s="256"/>
      <c r="GS48" s="256"/>
      <c r="GT48" s="256"/>
      <c r="GU48" s="256"/>
      <c r="GV48" s="256"/>
      <c r="GW48" s="256"/>
      <c r="GX48" s="256"/>
      <c r="GY48" s="256"/>
      <c r="GZ48" s="256"/>
      <c r="HA48" s="256"/>
      <c r="HB48" s="256"/>
      <c r="HC48" s="256"/>
      <c r="HD48" s="256"/>
      <c r="HE48" s="256"/>
      <c r="HF48" s="256"/>
      <c r="HG48" s="256"/>
      <c r="HH48" s="256"/>
      <c r="HI48" s="256"/>
      <c r="HJ48" s="256"/>
      <c r="HK48" s="256"/>
      <c r="HL48" s="256"/>
      <c r="HM48" s="256"/>
      <c r="HN48" s="256"/>
      <c r="HO48" s="256"/>
      <c r="HP48" s="256"/>
      <c r="HQ48" s="256"/>
      <c r="HR48" s="256"/>
      <c r="HS48" s="256"/>
      <c r="HT48" s="256"/>
      <c r="HU48" s="256"/>
      <c r="HV48" s="256"/>
      <c r="HW48" s="256"/>
      <c r="HX48" s="256"/>
      <c r="HY48" s="256"/>
      <c r="HZ48" s="256"/>
      <c r="IA48" s="256"/>
      <c r="IB48" s="256"/>
      <c r="IC48" s="256"/>
      <c r="ID48" s="256"/>
      <c r="IE48" s="256"/>
      <c r="IF48" s="256"/>
      <c r="IG48" s="256"/>
      <c r="IH48" s="256"/>
      <c r="II48" s="256"/>
      <c r="IJ48" s="256"/>
      <c r="IK48" s="256"/>
      <c r="IL48" s="256"/>
      <c r="IM48" s="256"/>
      <c r="IN48" s="256"/>
      <c r="IO48" s="256"/>
      <c r="IP48" s="256"/>
      <c r="IQ48" s="256"/>
      <c r="IR48" s="256"/>
    </row>
    <row r="49" spans="1:252" ht="18" x14ac:dyDescent="0.25">
      <c r="A49" s="256"/>
      <c r="B49" s="257" t="s">
        <v>173</v>
      </c>
      <c r="C49" s="258"/>
      <c r="D49" s="257"/>
      <c r="E49" s="257"/>
      <c r="F49" s="259"/>
      <c r="G49" s="260"/>
      <c r="H49" s="257"/>
      <c r="I49" s="261" t="s">
        <v>170</v>
      </c>
      <c r="J49" s="262"/>
      <c r="K49" s="256"/>
      <c r="L49" s="262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6"/>
      <c r="AE49" s="256"/>
      <c r="AF49" s="256"/>
      <c r="AG49" s="256"/>
      <c r="AH49" s="256"/>
      <c r="AI49" s="256"/>
      <c r="AJ49" s="256"/>
      <c r="AK49" s="256"/>
      <c r="AL49" s="256"/>
      <c r="AM49" s="256"/>
      <c r="AN49" s="256"/>
      <c r="AO49" s="256"/>
      <c r="AP49" s="256"/>
      <c r="AQ49" s="256"/>
      <c r="AR49" s="256"/>
      <c r="AS49" s="256"/>
      <c r="AT49" s="256"/>
      <c r="AU49" s="256"/>
      <c r="AV49" s="256"/>
      <c r="AW49" s="256"/>
      <c r="AX49" s="256"/>
      <c r="AY49" s="256"/>
      <c r="AZ49" s="256"/>
      <c r="BA49" s="256"/>
      <c r="BB49" s="256"/>
      <c r="BC49" s="256"/>
      <c r="BD49" s="256"/>
      <c r="BE49" s="256"/>
      <c r="BF49" s="256"/>
      <c r="BG49" s="256"/>
      <c r="BH49" s="256"/>
      <c r="BI49" s="256"/>
      <c r="BJ49" s="256"/>
      <c r="BK49" s="256"/>
      <c r="BL49" s="256"/>
      <c r="BM49" s="256"/>
      <c r="BN49" s="256"/>
      <c r="BO49" s="256"/>
      <c r="BP49" s="256"/>
      <c r="BQ49" s="256"/>
      <c r="BR49" s="256"/>
      <c r="BS49" s="256"/>
      <c r="BT49" s="256"/>
      <c r="BU49" s="256"/>
      <c r="BV49" s="256"/>
      <c r="BW49" s="256"/>
      <c r="BX49" s="256"/>
      <c r="BY49" s="256"/>
      <c r="BZ49" s="256"/>
      <c r="CA49" s="256"/>
      <c r="CB49" s="256"/>
      <c r="CC49" s="256"/>
      <c r="CD49" s="256"/>
      <c r="CE49" s="256"/>
      <c r="CF49" s="256"/>
      <c r="CG49" s="256"/>
      <c r="CH49" s="256"/>
      <c r="CI49" s="256"/>
      <c r="CJ49" s="256"/>
      <c r="CK49" s="256"/>
      <c r="CL49" s="256"/>
      <c r="CM49" s="256"/>
      <c r="CN49" s="256"/>
      <c r="CO49" s="256"/>
      <c r="CP49" s="256"/>
      <c r="CQ49" s="256"/>
      <c r="CR49" s="256"/>
      <c r="CS49" s="256"/>
      <c r="CT49" s="256"/>
      <c r="CU49" s="256"/>
      <c r="CV49" s="256"/>
      <c r="CW49" s="256"/>
      <c r="CX49" s="256"/>
      <c r="CY49" s="256"/>
      <c r="CZ49" s="256"/>
      <c r="DA49" s="256"/>
      <c r="DB49" s="256"/>
      <c r="DC49" s="256"/>
      <c r="DD49" s="256"/>
      <c r="DE49" s="256"/>
      <c r="DF49" s="256"/>
      <c r="DG49" s="256"/>
      <c r="DH49" s="256"/>
      <c r="DI49" s="256"/>
      <c r="DJ49" s="256"/>
      <c r="DK49" s="256"/>
      <c r="DL49" s="256"/>
      <c r="DM49" s="256"/>
      <c r="DN49" s="256"/>
      <c r="DO49" s="256"/>
      <c r="DP49" s="256"/>
      <c r="DQ49" s="256"/>
      <c r="DR49" s="256"/>
      <c r="DS49" s="256"/>
      <c r="DT49" s="256"/>
      <c r="DU49" s="256"/>
      <c r="DV49" s="256"/>
      <c r="DW49" s="256"/>
      <c r="DX49" s="256"/>
      <c r="DY49" s="256"/>
      <c r="DZ49" s="256"/>
      <c r="EA49" s="256"/>
      <c r="EB49" s="256"/>
      <c r="EC49" s="256"/>
      <c r="ED49" s="256"/>
      <c r="EE49" s="256"/>
      <c r="EF49" s="256"/>
      <c r="EG49" s="256"/>
      <c r="EH49" s="256"/>
      <c r="EI49" s="256"/>
      <c r="EJ49" s="256"/>
      <c r="EK49" s="256"/>
      <c r="EL49" s="256"/>
      <c r="EM49" s="256"/>
      <c r="EN49" s="256"/>
      <c r="EO49" s="256"/>
      <c r="EP49" s="256"/>
      <c r="EQ49" s="256"/>
      <c r="ER49" s="256"/>
      <c r="ES49" s="256"/>
      <c r="ET49" s="256"/>
      <c r="EU49" s="256"/>
      <c r="EV49" s="256"/>
      <c r="EW49" s="256"/>
      <c r="EX49" s="256"/>
      <c r="EY49" s="256"/>
      <c r="EZ49" s="256"/>
      <c r="FA49" s="256"/>
      <c r="FB49" s="256"/>
      <c r="FC49" s="256"/>
      <c r="FD49" s="256"/>
      <c r="FE49" s="256"/>
      <c r="FF49" s="256"/>
      <c r="FG49" s="256"/>
      <c r="FH49" s="256"/>
      <c r="FI49" s="256"/>
      <c r="FJ49" s="256"/>
      <c r="FK49" s="256"/>
      <c r="FL49" s="256"/>
      <c r="FM49" s="256"/>
      <c r="FN49" s="256"/>
      <c r="FO49" s="256"/>
      <c r="FP49" s="256"/>
      <c r="FQ49" s="256"/>
      <c r="FR49" s="256"/>
      <c r="FS49" s="256"/>
      <c r="FT49" s="256"/>
      <c r="FU49" s="256"/>
      <c r="FV49" s="256"/>
      <c r="FW49" s="256"/>
      <c r="FX49" s="256"/>
      <c r="FY49" s="256"/>
      <c r="FZ49" s="256"/>
      <c r="GA49" s="256"/>
      <c r="GB49" s="256"/>
      <c r="GC49" s="256"/>
      <c r="GD49" s="256"/>
      <c r="GE49" s="256"/>
      <c r="GF49" s="256"/>
      <c r="GG49" s="256"/>
      <c r="GH49" s="256"/>
      <c r="GI49" s="256"/>
      <c r="GJ49" s="256"/>
      <c r="GK49" s="256"/>
      <c r="GL49" s="256"/>
      <c r="GM49" s="256"/>
      <c r="GN49" s="256"/>
      <c r="GO49" s="256"/>
      <c r="GP49" s="256"/>
      <c r="GQ49" s="256"/>
      <c r="GR49" s="256"/>
      <c r="GS49" s="256"/>
      <c r="GT49" s="256"/>
      <c r="GU49" s="256"/>
      <c r="GV49" s="256"/>
      <c r="GW49" s="256"/>
      <c r="GX49" s="256"/>
      <c r="GY49" s="256"/>
      <c r="GZ49" s="256"/>
      <c r="HA49" s="256"/>
      <c r="HB49" s="256"/>
      <c r="HC49" s="256"/>
      <c r="HD49" s="256"/>
      <c r="HE49" s="256"/>
      <c r="HF49" s="256"/>
      <c r="HG49" s="256"/>
      <c r="HH49" s="256"/>
      <c r="HI49" s="256"/>
      <c r="HJ49" s="256"/>
      <c r="HK49" s="256"/>
      <c r="HL49" s="256"/>
      <c r="HM49" s="256"/>
      <c r="HN49" s="256"/>
      <c r="HO49" s="256"/>
      <c r="HP49" s="256"/>
      <c r="HQ49" s="256"/>
      <c r="HR49" s="256"/>
      <c r="HS49" s="256"/>
      <c r="HT49" s="256"/>
      <c r="HU49" s="256"/>
      <c r="HV49" s="256"/>
      <c r="HW49" s="256"/>
      <c r="HX49" s="256"/>
      <c r="HY49" s="256"/>
      <c r="HZ49" s="256"/>
      <c r="IA49" s="256"/>
      <c r="IB49" s="256"/>
      <c r="IC49" s="256"/>
      <c r="ID49" s="256"/>
      <c r="IE49" s="256"/>
      <c r="IF49" s="256"/>
      <c r="IG49" s="256"/>
      <c r="IH49" s="256"/>
      <c r="II49" s="256"/>
      <c r="IJ49" s="256"/>
      <c r="IK49" s="256"/>
      <c r="IL49" s="256"/>
      <c r="IM49" s="256"/>
      <c r="IN49" s="256"/>
      <c r="IO49" s="256"/>
      <c r="IP49" s="256"/>
      <c r="IQ49" s="256"/>
      <c r="IR49" s="256"/>
    </row>
    <row r="50" spans="1:252" ht="18" x14ac:dyDescent="0.25">
      <c r="A50" s="256"/>
      <c r="B50" s="257" t="s">
        <v>242</v>
      </c>
      <c r="C50" s="258"/>
      <c r="D50" s="263"/>
      <c r="E50" s="263"/>
      <c r="F50" s="259"/>
      <c r="G50" s="264"/>
      <c r="H50" s="263"/>
      <c r="I50" s="261" t="s">
        <v>171</v>
      </c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256"/>
      <c r="Z50" s="256"/>
      <c r="AA50" s="256"/>
      <c r="AB50" s="256"/>
      <c r="AC50" s="256"/>
      <c r="AD50" s="256"/>
      <c r="AE50" s="256"/>
      <c r="AF50" s="256"/>
      <c r="AG50" s="256"/>
      <c r="AH50" s="256"/>
      <c r="AI50" s="256"/>
      <c r="AJ50" s="256"/>
      <c r="AK50" s="256"/>
      <c r="AL50" s="256"/>
      <c r="AM50" s="256"/>
      <c r="AN50" s="256"/>
      <c r="AO50" s="256"/>
      <c r="AP50" s="256"/>
      <c r="AQ50" s="256"/>
      <c r="AR50" s="256"/>
      <c r="AS50" s="256"/>
      <c r="AT50" s="256"/>
      <c r="AU50" s="256"/>
      <c r="AV50" s="256"/>
      <c r="AW50" s="256"/>
      <c r="AX50" s="256"/>
      <c r="AY50" s="256"/>
      <c r="AZ50" s="256"/>
      <c r="BA50" s="256"/>
      <c r="BB50" s="256"/>
      <c r="BC50" s="256"/>
      <c r="BD50" s="256"/>
      <c r="BE50" s="256"/>
      <c r="BF50" s="256"/>
      <c r="BG50" s="256"/>
      <c r="BH50" s="256"/>
      <c r="BI50" s="256"/>
      <c r="BJ50" s="256"/>
      <c r="BK50" s="256"/>
      <c r="BL50" s="256"/>
      <c r="BM50" s="256"/>
      <c r="BN50" s="256"/>
      <c r="BO50" s="256"/>
      <c r="BP50" s="256"/>
      <c r="BQ50" s="256"/>
      <c r="BR50" s="256"/>
      <c r="BS50" s="256"/>
      <c r="BT50" s="256"/>
      <c r="BU50" s="256"/>
      <c r="BV50" s="256"/>
      <c r="BW50" s="256"/>
      <c r="BX50" s="256"/>
      <c r="BY50" s="256"/>
      <c r="BZ50" s="256"/>
      <c r="CA50" s="256"/>
      <c r="CB50" s="256"/>
      <c r="CC50" s="256"/>
      <c r="CD50" s="256"/>
      <c r="CE50" s="256"/>
      <c r="CF50" s="256"/>
      <c r="CG50" s="256"/>
      <c r="CH50" s="256"/>
      <c r="CI50" s="256"/>
      <c r="CJ50" s="256"/>
      <c r="CK50" s="256"/>
      <c r="CL50" s="256"/>
      <c r="CM50" s="256"/>
      <c r="CN50" s="256"/>
      <c r="CO50" s="256"/>
      <c r="CP50" s="256"/>
      <c r="CQ50" s="256"/>
      <c r="CR50" s="256"/>
      <c r="CS50" s="256"/>
      <c r="CT50" s="256"/>
      <c r="CU50" s="256"/>
      <c r="CV50" s="256"/>
      <c r="CW50" s="256"/>
      <c r="CX50" s="256"/>
      <c r="CY50" s="256"/>
      <c r="CZ50" s="256"/>
      <c r="DA50" s="256"/>
      <c r="DB50" s="256"/>
      <c r="DC50" s="256"/>
      <c r="DD50" s="256"/>
      <c r="DE50" s="256"/>
      <c r="DF50" s="256"/>
      <c r="DG50" s="256"/>
      <c r="DH50" s="256"/>
      <c r="DI50" s="256"/>
      <c r="DJ50" s="256"/>
      <c r="DK50" s="256"/>
      <c r="DL50" s="256"/>
      <c r="DM50" s="256"/>
      <c r="DN50" s="256"/>
      <c r="DO50" s="256"/>
      <c r="DP50" s="256"/>
      <c r="DQ50" s="256"/>
      <c r="DR50" s="256"/>
      <c r="DS50" s="256"/>
      <c r="DT50" s="256"/>
      <c r="DU50" s="256"/>
      <c r="DV50" s="256"/>
      <c r="DW50" s="256"/>
      <c r="DX50" s="256"/>
      <c r="DY50" s="256"/>
      <c r="DZ50" s="256"/>
      <c r="EA50" s="256"/>
      <c r="EB50" s="256"/>
      <c r="EC50" s="256"/>
      <c r="ED50" s="256"/>
      <c r="EE50" s="256"/>
      <c r="EF50" s="256"/>
      <c r="EG50" s="256"/>
      <c r="EH50" s="256"/>
      <c r="EI50" s="256"/>
      <c r="EJ50" s="256"/>
      <c r="EK50" s="256"/>
      <c r="EL50" s="256"/>
      <c r="EM50" s="256"/>
      <c r="EN50" s="256"/>
      <c r="EO50" s="256"/>
      <c r="EP50" s="256"/>
      <c r="EQ50" s="256"/>
      <c r="ER50" s="256"/>
      <c r="ES50" s="256"/>
      <c r="ET50" s="256"/>
      <c r="EU50" s="256"/>
      <c r="EV50" s="256"/>
      <c r="EW50" s="256"/>
      <c r="EX50" s="256"/>
      <c r="EY50" s="256"/>
      <c r="EZ50" s="256"/>
      <c r="FA50" s="256"/>
      <c r="FB50" s="256"/>
      <c r="FC50" s="256"/>
      <c r="FD50" s="256"/>
      <c r="FE50" s="256"/>
      <c r="FF50" s="256"/>
      <c r="FG50" s="256"/>
      <c r="FH50" s="256"/>
      <c r="FI50" s="256"/>
      <c r="FJ50" s="256"/>
      <c r="FK50" s="256"/>
      <c r="FL50" s="256"/>
      <c r="FM50" s="256"/>
      <c r="FN50" s="256"/>
      <c r="FO50" s="256"/>
      <c r="FP50" s="256"/>
      <c r="FQ50" s="256"/>
      <c r="FR50" s="256"/>
      <c r="FS50" s="256"/>
      <c r="FT50" s="256"/>
      <c r="FU50" s="256"/>
      <c r="FV50" s="256"/>
      <c r="FW50" s="256"/>
      <c r="FX50" s="256"/>
      <c r="FY50" s="256"/>
      <c r="FZ50" s="256"/>
      <c r="GA50" s="256"/>
      <c r="GB50" s="256"/>
      <c r="GC50" s="256"/>
      <c r="GD50" s="256"/>
      <c r="GE50" s="256"/>
      <c r="GF50" s="256"/>
      <c r="GG50" s="256"/>
      <c r="GH50" s="256"/>
      <c r="GI50" s="256"/>
      <c r="GJ50" s="256"/>
      <c r="GK50" s="256"/>
      <c r="GL50" s="256"/>
      <c r="GM50" s="256"/>
      <c r="GN50" s="256"/>
      <c r="GO50" s="256"/>
      <c r="GP50" s="256"/>
      <c r="GQ50" s="256"/>
      <c r="GR50" s="256"/>
      <c r="GS50" s="256"/>
      <c r="GT50" s="256"/>
      <c r="GU50" s="256"/>
      <c r="GV50" s="256"/>
      <c r="GW50" s="256"/>
      <c r="GX50" s="256"/>
      <c r="GY50" s="256"/>
      <c r="GZ50" s="256"/>
      <c r="HA50" s="256"/>
      <c r="HB50" s="256"/>
      <c r="HC50" s="256"/>
      <c r="HD50" s="256"/>
      <c r="HE50" s="256"/>
      <c r="HF50" s="256"/>
      <c r="HG50" s="256"/>
      <c r="HH50" s="256"/>
      <c r="HI50" s="256"/>
      <c r="HJ50" s="256"/>
      <c r="HK50" s="256"/>
      <c r="HL50" s="256"/>
      <c r="HM50" s="256"/>
      <c r="HN50" s="256"/>
      <c r="HO50" s="256"/>
      <c r="HP50" s="256"/>
      <c r="HQ50" s="256"/>
      <c r="HR50" s="256"/>
      <c r="HS50" s="256"/>
      <c r="HT50" s="256"/>
      <c r="HU50" s="256"/>
      <c r="HV50" s="256"/>
      <c r="HW50" s="256"/>
      <c r="HX50" s="256"/>
      <c r="HY50" s="256"/>
      <c r="HZ50" s="256"/>
      <c r="IA50" s="256"/>
      <c r="IB50" s="256"/>
      <c r="IC50" s="256"/>
      <c r="ID50" s="256"/>
      <c r="IE50" s="256"/>
      <c r="IF50" s="256"/>
      <c r="IG50" s="256"/>
      <c r="IH50" s="256"/>
      <c r="II50" s="256"/>
      <c r="IJ50" s="256"/>
      <c r="IK50" s="256"/>
      <c r="IL50" s="256"/>
      <c r="IM50" s="256"/>
      <c r="IN50" s="256"/>
      <c r="IO50" s="256"/>
      <c r="IP50" s="256"/>
      <c r="IQ50" s="256"/>
      <c r="IR50" s="256"/>
    </row>
    <row r="51" spans="1:252" ht="18" x14ac:dyDescent="0.25">
      <c r="B51" s="257" t="s">
        <v>243</v>
      </c>
    </row>
  </sheetData>
  <mergeCells count="17">
    <mergeCell ref="G6:G7"/>
    <mergeCell ref="H6:H7"/>
    <mergeCell ref="A1:N1"/>
    <mergeCell ref="A2:N2"/>
    <mergeCell ref="A3:N3"/>
    <mergeCell ref="A5:A7"/>
    <mergeCell ref="B5:B7"/>
    <mergeCell ref="C5:C7"/>
    <mergeCell ref="D5:D7"/>
    <mergeCell ref="E5:H5"/>
    <mergeCell ref="I5:I7"/>
    <mergeCell ref="J5:J7"/>
    <mergeCell ref="K5:K7"/>
    <mergeCell ref="L5:L7"/>
    <mergeCell ref="M5:M7"/>
    <mergeCell ref="N5:N7"/>
    <mergeCell ref="E6:F6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8"/>
  <sheetViews>
    <sheetView topLeftCell="A5" workbookViewId="0">
      <selection activeCell="C4" sqref="C4"/>
    </sheetView>
  </sheetViews>
  <sheetFormatPr baseColWidth="10" defaultRowHeight="15" x14ac:dyDescent="0.2"/>
  <cols>
    <col min="2" max="2" width="43.21875" customWidth="1"/>
    <col min="3" max="3" width="12.5546875" customWidth="1"/>
    <col min="6" max="6" width="13.21875" customWidth="1"/>
    <col min="8" max="8" width="12" customWidth="1"/>
  </cols>
  <sheetData>
    <row r="1" spans="1:38" ht="21" x14ac:dyDescent="0.3">
      <c r="A1" s="289" t="s">
        <v>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21" x14ac:dyDescent="0.3">
      <c r="A2" s="292" t="s">
        <v>1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4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21" thickBot="1" x14ac:dyDescent="0.25">
      <c r="A3" s="295" t="s">
        <v>175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7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</row>
    <row r="4" spans="1:38" ht="21.6" thickBot="1" x14ac:dyDescent="0.35">
      <c r="A4" s="90"/>
      <c r="B4" s="91"/>
      <c r="C4" s="91"/>
      <c r="D4" s="91"/>
      <c r="E4" s="91"/>
      <c r="F4" s="91"/>
      <c r="G4" s="96"/>
      <c r="H4" s="117"/>
      <c r="I4" s="115"/>
      <c r="J4" s="96"/>
      <c r="K4" s="96"/>
      <c r="L4" s="96"/>
      <c r="M4" s="91"/>
      <c r="N4" s="96"/>
      <c r="O4" s="96"/>
      <c r="P4" s="96"/>
      <c r="Q4" s="96"/>
      <c r="R4" s="91"/>
      <c r="S4" s="96"/>
      <c r="T4" s="96"/>
      <c r="U4" s="96"/>
      <c r="V4" s="96"/>
      <c r="W4" s="96"/>
      <c r="X4" s="91"/>
      <c r="Y4" s="96"/>
      <c r="Z4" s="96"/>
      <c r="AA4" s="116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15.75" x14ac:dyDescent="0.25">
      <c r="A5" s="298" t="s">
        <v>2</v>
      </c>
      <c r="B5" s="301" t="s">
        <v>3</v>
      </c>
      <c r="C5" s="301" t="s">
        <v>4</v>
      </c>
      <c r="D5" s="301" t="s">
        <v>5</v>
      </c>
      <c r="E5" s="301"/>
      <c r="F5" s="301"/>
      <c r="G5" s="301"/>
      <c r="H5" s="301" t="s">
        <v>6</v>
      </c>
      <c r="I5" s="304" t="s">
        <v>7</v>
      </c>
      <c r="J5" s="301" t="s">
        <v>8</v>
      </c>
      <c r="K5" s="301" t="s">
        <v>9</v>
      </c>
      <c r="L5" s="307" t="s">
        <v>10</v>
      </c>
      <c r="M5" s="301" t="s">
        <v>11</v>
      </c>
      <c r="N5" s="301" t="s">
        <v>12</v>
      </c>
      <c r="O5" s="301" t="s">
        <v>13</v>
      </c>
      <c r="P5" s="301" t="s">
        <v>14</v>
      </c>
      <c r="Q5" s="307" t="s">
        <v>15</v>
      </c>
      <c r="R5" s="301" t="s">
        <v>16</v>
      </c>
      <c r="S5" s="307" t="s">
        <v>17</v>
      </c>
      <c r="T5" s="304" t="s">
        <v>18</v>
      </c>
      <c r="U5" s="301" t="s">
        <v>19</v>
      </c>
      <c r="V5" s="310" t="s">
        <v>20</v>
      </c>
      <c r="W5" s="307" t="s">
        <v>21</v>
      </c>
      <c r="X5" s="301" t="s">
        <v>22</v>
      </c>
      <c r="Y5" s="301" t="s">
        <v>23</v>
      </c>
      <c r="Z5" s="307" t="s">
        <v>24</v>
      </c>
      <c r="AA5" s="313" t="s">
        <v>25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15.75" x14ac:dyDescent="0.25">
      <c r="A6" s="299"/>
      <c r="B6" s="302"/>
      <c r="C6" s="302"/>
      <c r="D6" s="316" t="s">
        <v>26</v>
      </c>
      <c r="E6" s="316"/>
      <c r="F6" s="305" t="s">
        <v>27</v>
      </c>
      <c r="G6" s="305" t="s">
        <v>28</v>
      </c>
      <c r="H6" s="302"/>
      <c r="I6" s="305"/>
      <c r="J6" s="302"/>
      <c r="K6" s="302"/>
      <c r="L6" s="308"/>
      <c r="M6" s="302"/>
      <c r="N6" s="302"/>
      <c r="O6" s="302"/>
      <c r="P6" s="302"/>
      <c r="Q6" s="308"/>
      <c r="R6" s="302"/>
      <c r="S6" s="308"/>
      <c r="T6" s="305"/>
      <c r="U6" s="302"/>
      <c r="V6" s="311"/>
      <c r="W6" s="308"/>
      <c r="X6" s="302"/>
      <c r="Y6" s="302"/>
      <c r="Z6" s="308"/>
      <c r="AA6" s="314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39" thickBot="1" x14ac:dyDescent="0.3">
      <c r="A7" s="300"/>
      <c r="B7" s="303"/>
      <c r="C7" s="303"/>
      <c r="D7" s="121" t="s">
        <v>29</v>
      </c>
      <c r="E7" s="121" t="s">
        <v>30</v>
      </c>
      <c r="F7" s="306"/>
      <c r="G7" s="306"/>
      <c r="H7" s="303"/>
      <c r="I7" s="306"/>
      <c r="J7" s="303"/>
      <c r="K7" s="303"/>
      <c r="L7" s="309"/>
      <c r="M7" s="303"/>
      <c r="N7" s="303"/>
      <c r="O7" s="303"/>
      <c r="P7" s="303"/>
      <c r="Q7" s="309"/>
      <c r="R7" s="303"/>
      <c r="S7" s="309"/>
      <c r="T7" s="306"/>
      <c r="U7" s="303"/>
      <c r="V7" s="312"/>
      <c r="W7" s="309"/>
      <c r="X7" s="303"/>
      <c r="Y7" s="303"/>
      <c r="Z7" s="309"/>
      <c r="AA7" s="315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5.6" x14ac:dyDescent="0.3">
      <c r="A8" s="34" t="s">
        <v>31</v>
      </c>
      <c r="B8" s="35"/>
      <c r="C8" s="21">
        <v>2373934402</v>
      </c>
      <c r="D8" s="21">
        <v>15408086</v>
      </c>
      <c r="E8" s="21">
        <v>15408086</v>
      </c>
      <c r="F8" s="21">
        <v>1379451286</v>
      </c>
      <c r="G8" s="21">
        <v>0</v>
      </c>
      <c r="H8" s="21">
        <v>3753385688</v>
      </c>
      <c r="I8" s="21">
        <v>121552797</v>
      </c>
      <c r="J8" s="21">
        <v>890400</v>
      </c>
      <c r="K8" s="21">
        <v>710545844.85000002</v>
      </c>
      <c r="L8" s="38">
        <v>0.18930797522932316</v>
      </c>
      <c r="M8" s="21">
        <v>3042839843.2600002</v>
      </c>
      <c r="N8" s="21">
        <v>121552797</v>
      </c>
      <c r="O8" s="21">
        <v>890400</v>
      </c>
      <c r="P8" s="21">
        <v>660348572.85000002</v>
      </c>
      <c r="Q8" s="38">
        <v>0.17593411062476455</v>
      </c>
      <c r="R8" s="21">
        <v>3093037115.2600002</v>
      </c>
      <c r="S8" s="38">
        <v>0.8240658894045424</v>
      </c>
      <c r="T8" s="21">
        <v>502633665</v>
      </c>
      <c r="U8" s="21">
        <v>74924944</v>
      </c>
      <c r="V8" s="21">
        <v>577558610</v>
      </c>
      <c r="W8" s="38">
        <v>0.15387670173265711</v>
      </c>
      <c r="X8" s="21">
        <v>87533791</v>
      </c>
      <c r="Y8" s="21">
        <v>571092372.85000002</v>
      </c>
      <c r="Z8" s="38">
        <v>0.152153927233177</v>
      </c>
      <c r="AA8" s="24">
        <v>89256200</v>
      </c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5.6" x14ac:dyDescent="0.3">
      <c r="A9" s="9" t="s">
        <v>32</v>
      </c>
      <c r="B9" s="8" t="s">
        <v>33</v>
      </c>
      <c r="C9" s="11">
        <v>2373934402</v>
      </c>
      <c r="D9" s="11">
        <v>15408086</v>
      </c>
      <c r="E9" s="11">
        <v>15408086</v>
      </c>
      <c r="F9" s="11">
        <v>0</v>
      </c>
      <c r="G9" s="11">
        <v>0</v>
      </c>
      <c r="H9" s="11">
        <v>2373934402</v>
      </c>
      <c r="I9" s="11">
        <v>121552797</v>
      </c>
      <c r="J9" s="11">
        <v>890400</v>
      </c>
      <c r="K9" s="11">
        <v>671758192.85000002</v>
      </c>
      <c r="L9" s="39">
        <v>0.28297251696763609</v>
      </c>
      <c r="M9" s="11">
        <v>1702176209.2600002</v>
      </c>
      <c r="N9" s="11">
        <v>121552797</v>
      </c>
      <c r="O9" s="11">
        <v>890400</v>
      </c>
      <c r="P9" s="11">
        <v>621560920.85000002</v>
      </c>
      <c r="Q9" s="39">
        <v>0.2618273362256115</v>
      </c>
      <c r="R9" s="11">
        <v>1752373481.2600002</v>
      </c>
      <c r="S9" s="39">
        <v>0.73817266382072522</v>
      </c>
      <c r="T9" s="11">
        <v>463846013</v>
      </c>
      <c r="U9" s="11">
        <v>74924944</v>
      </c>
      <c r="V9" s="11">
        <v>538770958</v>
      </c>
      <c r="W9" s="39">
        <v>0.22695275722281733</v>
      </c>
      <c r="X9" s="11">
        <v>87533791</v>
      </c>
      <c r="Y9" s="11">
        <v>532304720.85000002</v>
      </c>
      <c r="Z9" s="39">
        <v>0.22422890893764469</v>
      </c>
      <c r="AA9" s="25">
        <v>89256200</v>
      </c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5.6" x14ac:dyDescent="0.3">
      <c r="A10" s="9" t="s">
        <v>34</v>
      </c>
      <c r="B10" s="8" t="s">
        <v>35</v>
      </c>
      <c r="C10" s="11">
        <v>1123934402</v>
      </c>
      <c r="D10" s="11">
        <v>15408086</v>
      </c>
      <c r="E10" s="11">
        <v>15408086</v>
      </c>
      <c r="F10" s="11">
        <v>0</v>
      </c>
      <c r="G10" s="11">
        <v>0</v>
      </c>
      <c r="H10" s="11">
        <v>1123934402</v>
      </c>
      <c r="I10" s="11">
        <v>86362379</v>
      </c>
      <c r="J10" s="11">
        <v>890400</v>
      </c>
      <c r="K10" s="11">
        <v>538235788</v>
      </c>
      <c r="L10" s="39">
        <v>0.47888541096547022</v>
      </c>
      <c r="M10" s="11">
        <v>585698614.11000001</v>
      </c>
      <c r="N10" s="11">
        <v>86362379</v>
      </c>
      <c r="O10" s="11">
        <v>890400</v>
      </c>
      <c r="P10" s="11">
        <v>488038516</v>
      </c>
      <c r="Q10" s="39">
        <v>0.43422330976928314</v>
      </c>
      <c r="R10" s="11">
        <v>635895886.11000001</v>
      </c>
      <c r="S10" s="39">
        <v>0.56577669032858735</v>
      </c>
      <c r="T10" s="11">
        <v>377729219</v>
      </c>
      <c r="U10" s="11">
        <v>63289295</v>
      </c>
      <c r="V10" s="11">
        <v>441018515</v>
      </c>
      <c r="W10" s="39">
        <v>0.39238812711420146</v>
      </c>
      <c r="X10" s="11">
        <v>71239422</v>
      </c>
      <c r="Y10" s="11">
        <v>440621182</v>
      </c>
      <c r="Z10" s="39">
        <v>0.39203460737204127</v>
      </c>
      <c r="AA10" s="25">
        <v>47417334</v>
      </c>
      <c r="AB10" s="1"/>
      <c r="AC10" s="1"/>
      <c r="AD10" s="1"/>
      <c r="AE10" s="1"/>
      <c r="AF10" s="1"/>
      <c r="AG10" s="114"/>
      <c r="AH10" s="1"/>
      <c r="AI10" s="1"/>
      <c r="AJ10" s="1"/>
      <c r="AK10" s="1"/>
      <c r="AL10" s="1"/>
    </row>
    <row r="11" spans="1:38" ht="15.6" x14ac:dyDescent="0.3">
      <c r="A11" s="9" t="s">
        <v>36</v>
      </c>
      <c r="B11" s="8" t="s">
        <v>37</v>
      </c>
      <c r="C11" s="11">
        <v>876340655</v>
      </c>
      <c r="D11" s="11">
        <v>15408086</v>
      </c>
      <c r="E11" s="11">
        <v>15408086</v>
      </c>
      <c r="F11" s="11">
        <v>0</v>
      </c>
      <c r="G11" s="11">
        <v>0</v>
      </c>
      <c r="H11" s="11">
        <v>876340655</v>
      </c>
      <c r="I11" s="11">
        <v>83637887</v>
      </c>
      <c r="J11" s="11">
        <v>890400</v>
      </c>
      <c r="K11" s="11">
        <v>519005017</v>
      </c>
      <c r="L11" s="39">
        <v>0.59224117246962593</v>
      </c>
      <c r="M11" s="11">
        <v>357335638.11000001</v>
      </c>
      <c r="N11" s="11">
        <v>83637887</v>
      </c>
      <c r="O11" s="11">
        <v>890400</v>
      </c>
      <c r="P11" s="11">
        <v>468807745</v>
      </c>
      <c r="Q11" s="39">
        <v>0.5349606255571927</v>
      </c>
      <c r="R11" s="11">
        <v>407532910.11000001</v>
      </c>
      <c r="S11" s="39">
        <v>0.46503937456832928</v>
      </c>
      <c r="T11" s="11">
        <v>362222940</v>
      </c>
      <c r="U11" s="11">
        <v>62064803</v>
      </c>
      <c r="V11" s="11">
        <v>424287744</v>
      </c>
      <c r="W11" s="39">
        <v>0.48415846232764359</v>
      </c>
      <c r="X11" s="11">
        <v>70014930</v>
      </c>
      <c r="Y11" s="11">
        <v>423890411</v>
      </c>
      <c r="Z11" s="39">
        <v>0.48370506215987435</v>
      </c>
      <c r="AA11" s="25">
        <v>44917334</v>
      </c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x14ac:dyDescent="0.25">
      <c r="A12" s="9" t="s">
        <v>38</v>
      </c>
      <c r="B12" s="8" t="s">
        <v>39</v>
      </c>
      <c r="C12" s="11">
        <v>565079446</v>
      </c>
      <c r="D12" s="11">
        <v>15408086</v>
      </c>
      <c r="E12" s="11">
        <v>15408086</v>
      </c>
      <c r="F12" s="11">
        <v>0</v>
      </c>
      <c r="G12" s="11">
        <v>0</v>
      </c>
      <c r="H12" s="11">
        <v>565079446</v>
      </c>
      <c r="I12" s="11">
        <v>30967850</v>
      </c>
      <c r="J12" s="11">
        <v>0</v>
      </c>
      <c r="K12" s="11">
        <v>317664541</v>
      </c>
      <c r="L12" s="39">
        <v>0.56215907913238805</v>
      </c>
      <c r="M12" s="11">
        <v>247414905</v>
      </c>
      <c r="N12" s="11">
        <v>30967850</v>
      </c>
      <c r="O12" s="11">
        <v>0</v>
      </c>
      <c r="P12" s="11">
        <v>267467269</v>
      </c>
      <c r="Q12" s="39">
        <v>0.47332684084212823</v>
      </c>
      <c r="R12" s="11">
        <v>297612177</v>
      </c>
      <c r="S12" s="39">
        <v>0.52667315915787172</v>
      </c>
      <c r="T12" s="11">
        <v>223950101</v>
      </c>
      <c r="U12" s="11">
        <v>43517168</v>
      </c>
      <c r="V12" s="11">
        <v>267467269</v>
      </c>
      <c r="W12" s="39">
        <v>0.47332684084212823</v>
      </c>
      <c r="X12" s="11">
        <v>49791827</v>
      </c>
      <c r="Y12" s="11">
        <v>267467269</v>
      </c>
      <c r="Z12" s="39">
        <v>0.47332684084212823</v>
      </c>
      <c r="AA12" s="25">
        <v>0</v>
      </c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6.5" thickBot="1" x14ac:dyDescent="0.3">
      <c r="A13" s="22" t="s">
        <v>40</v>
      </c>
      <c r="B13" s="23" t="s">
        <v>41</v>
      </c>
      <c r="C13" s="36">
        <v>443181997</v>
      </c>
      <c r="D13" s="36">
        <v>0</v>
      </c>
      <c r="E13" s="36">
        <v>0</v>
      </c>
      <c r="F13" s="36">
        <v>0</v>
      </c>
      <c r="G13" s="36">
        <v>0</v>
      </c>
      <c r="H13" s="36">
        <v>443181997</v>
      </c>
      <c r="I13" s="36">
        <v>0</v>
      </c>
      <c r="J13" s="36">
        <v>0</v>
      </c>
      <c r="K13" s="36">
        <v>233343864</v>
      </c>
      <c r="L13" s="40">
        <v>0.52651927555622258</v>
      </c>
      <c r="M13" s="36">
        <v>209838133</v>
      </c>
      <c r="N13" s="36">
        <v>0</v>
      </c>
      <c r="O13" s="36">
        <v>0</v>
      </c>
      <c r="P13" s="36">
        <v>183146592</v>
      </c>
      <c r="Q13" s="40">
        <v>0.41325368187282208</v>
      </c>
      <c r="R13" s="36">
        <v>260035405</v>
      </c>
      <c r="S13" s="40">
        <v>0.58674631812717792</v>
      </c>
      <c r="T13" s="36">
        <v>170597274</v>
      </c>
      <c r="U13" s="36">
        <v>12549318</v>
      </c>
      <c r="V13" s="36">
        <v>183146592</v>
      </c>
      <c r="W13" s="40">
        <v>0.41325368187282208</v>
      </c>
      <c r="X13" s="36">
        <v>18823977</v>
      </c>
      <c r="Y13" s="36">
        <v>183146592</v>
      </c>
      <c r="Z13" s="40">
        <v>0.41325368187282208</v>
      </c>
      <c r="AA13" s="26">
        <v>0</v>
      </c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x14ac:dyDescent="0.25">
      <c r="A14" s="41" t="s">
        <v>42</v>
      </c>
      <c r="B14" s="42" t="s">
        <v>43</v>
      </c>
      <c r="C14" s="13">
        <v>443181997</v>
      </c>
      <c r="D14" s="13">
        <v>0</v>
      </c>
      <c r="E14" s="13">
        <v>0</v>
      </c>
      <c r="F14" s="13">
        <v>0</v>
      </c>
      <c r="G14" s="13"/>
      <c r="H14" s="13">
        <v>443181997</v>
      </c>
      <c r="I14" s="13">
        <v>0</v>
      </c>
      <c r="J14" s="13"/>
      <c r="K14" s="13">
        <v>233343864</v>
      </c>
      <c r="L14" s="43">
        <v>0.52651927555622258</v>
      </c>
      <c r="M14" s="13">
        <v>209838133</v>
      </c>
      <c r="N14" s="13"/>
      <c r="O14" s="13"/>
      <c r="P14" s="13">
        <v>183146592</v>
      </c>
      <c r="Q14" s="43">
        <v>0.41325368187282208</v>
      </c>
      <c r="R14" s="13">
        <v>260035405</v>
      </c>
      <c r="S14" s="43">
        <v>0.58674631812717792</v>
      </c>
      <c r="T14" s="13">
        <v>170597274</v>
      </c>
      <c r="U14" s="13">
        <v>12549318</v>
      </c>
      <c r="V14" s="13">
        <v>183146592</v>
      </c>
      <c r="W14" s="43">
        <v>0.41325368187282208</v>
      </c>
      <c r="X14" s="13">
        <v>18823977</v>
      </c>
      <c r="Y14" s="13">
        <v>183146592</v>
      </c>
      <c r="Z14" s="43">
        <v>0.41325368187282208</v>
      </c>
      <c r="AA14" s="27">
        <v>0</v>
      </c>
      <c r="AB14" s="88"/>
      <c r="AC14" s="88"/>
      <c r="AD14" s="88"/>
      <c r="AE14" s="88"/>
      <c r="AF14" s="50"/>
      <c r="AG14" s="98">
        <v>209838133</v>
      </c>
      <c r="AH14" s="98">
        <v>50197272</v>
      </c>
      <c r="AI14" s="98">
        <v>0</v>
      </c>
      <c r="AJ14" s="98">
        <v>0</v>
      </c>
      <c r="AK14" s="98"/>
      <c r="AL14" s="98"/>
    </row>
    <row r="15" spans="1:38" x14ac:dyDescent="0.2">
      <c r="A15" s="6" t="s">
        <v>44</v>
      </c>
      <c r="B15" s="2" t="s">
        <v>45</v>
      </c>
      <c r="C15" s="3">
        <v>12051983</v>
      </c>
      <c r="D15" s="3">
        <v>3196668</v>
      </c>
      <c r="E15" s="3"/>
      <c r="F15" s="3">
        <v>0</v>
      </c>
      <c r="G15" s="3"/>
      <c r="H15" s="3">
        <v>15248651</v>
      </c>
      <c r="I15" s="3">
        <v>3278468</v>
      </c>
      <c r="J15" s="3">
        <v>0</v>
      </c>
      <c r="K15" s="13">
        <v>12243604</v>
      </c>
      <c r="L15" s="44">
        <v>0.80293030511354746</v>
      </c>
      <c r="M15" s="3">
        <v>3005047</v>
      </c>
      <c r="N15" s="3">
        <v>3278468</v>
      </c>
      <c r="O15" s="3"/>
      <c r="P15" s="13">
        <v>12243604</v>
      </c>
      <c r="Q15" s="44">
        <v>0.80293030511354746</v>
      </c>
      <c r="R15" s="3">
        <v>3005047</v>
      </c>
      <c r="S15" s="44">
        <v>0.19706969488645257</v>
      </c>
      <c r="T15" s="13">
        <v>8965136</v>
      </c>
      <c r="U15" s="3">
        <v>3278468</v>
      </c>
      <c r="V15" s="3">
        <v>12243604</v>
      </c>
      <c r="W15" s="44">
        <v>0.80293030511354746</v>
      </c>
      <c r="X15" s="13">
        <v>3278468</v>
      </c>
      <c r="Y15" s="13">
        <v>12243604</v>
      </c>
      <c r="Z15" s="44">
        <v>0.80293030511354746</v>
      </c>
      <c r="AA15" s="28">
        <v>0</v>
      </c>
      <c r="AB15" s="88"/>
      <c r="AC15" s="88"/>
      <c r="AD15" s="88"/>
      <c r="AE15" s="88"/>
      <c r="AF15" s="50"/>
      <c r="AG15" s="98">
        <v>3005047</v>
      </c>
      <c r="AH15" s="98">
        <v>0</v>
      </c>
      <c r="AI15" s="98">
        <v>0</v>
      </c>
      <c r="AJ15" s="98">
        <v>0</v>
      </c>
      <c r="AK15" s="50"/>
      <c r="AL15" s="50"/>
    </row>
    <row r="16" spans="1:38" x14ac:dyDescent="0.2">
      <c r="A16" s="6" t="s">
        <v>46</v>
      </c>
      <c r="B16" s="2" t="s">
        <v>47</v>
      </c>
      <c r="C16" s="3">
        <v>2462124</v>
      </c>
      <c r="D16" s="3">
        <v>608885</v>
      </c>
      <c r="E16" s="3">
        <v>0</v>
      </c>
      <c r="F16" s="3">
        <v>0</v>
      </c>
      <c r="G16" s="3"/>
      <c r="H16" s="3">
        <v>3071009</v>
      </c>
      <c r="I16" s="3">
        <v>790976</v>
      </c>
      <c r="J16" s="3">
        <v>0</v>
      </c>
      <c r="K16" s="13">
        <v>2498620</v>
      </c>
      <c r="L16" s="44">
        <v>0.81361532968480388</v>
      </c>
      <c r="M16" s="3">
        <v>572389</v>
      </c>
      <c r="N16" s="3">
        <v>790976</v>
      </c>
      <c r="O16" s="3"/>
      <c r="P16" s="13">
        <v>2498620</v>
      </c>
      <c r="Q16" s="44">
        <v>0.81361532968480388</v>
      </c>
      <c r="R16" s="3">
        <v>572389</v>
      </c>
      <c r="S16" s="44">
        <v>0.18638467031519609</v>
      </c>
      <c r="T16" s="13">
        <v>1707644</v>
      </c>
      <c r="U16" s="3">
        <v>790976</v>
      </c>
      <c r="V16" s="3">
        <v>2498620</v>
      </c>
      <c r="W16" s="44">
        <v>0.81361532968480388</v>
      </c>
      <c r="X16" s="13">
        <v>790976</v>
      </c>
      <c r="Y16" s="13">
        <v>2498620</v>
      </c>
      <c r="Z16" s="44">
        <v>0.81361532968480388</v>
      </c>
      <c r="AA16" s="28">
        <v>0</v>
      </c>
      <c r="AB16" s="88"/>
      <c r="AC16" s="88"/>
      <c r="AD16" s="88"/>
      <c r="AE16" s="88"/>
      <c r="AF16" s="50"/>
      <c r="AG16" s="98">
        <v>572389</v>
      </c>
      <c r="AH16" s="98">
        <v>0</v>
      </c>
      <c r="AI16" s="98">
        <v>0</v>
      </c>
      <c r="AJ16" s="98">
        <v>0</v>
      </c>
      <c r="AK16" s="50"/>
      <c r="AL16" s="50"/>
    </row>
    <row r="17" spans="1:36" x14ac:dyDescent="0.25">
      <c r="A17" s="6" t="s">
        <v>48</v>
      </c>
      <c r="B17" s="2" t="s">
        <v>49</v>
      </c>
      <c r="C17" s="3">
        <v>41054972</v>
      </c>
      <c r="D17" s="3">
        <v>0</v>
      </c>
      <c r="E17" s="3">
        <v>15408086</v>
      </c>
      <c r="F17" s="3">
        <v>0</v>
      </c>
      <c r="G17" s="3"/>
      <c r="H17" s="3">
        <v>25646886</v>
      </c>
      <c r="I17" s="3">
        <v>7121250</v>
      </c>
      <c r="J17" s="3">
        <v>0</v>
      </c>
      <c r="K17" s="13">
        <v>7121250</v>
      </c>
      <c r="L17" s="44">
        <v>0.27766528848765498</v>
      </c>
      <c r="M17" s="3">
        <v>18525636</v>
      </c>
      <c r="N17" s="3">
        <v>7121250</v>
      </c>
      <c r="O17" s="3"/>
      <c r="P17" s="13">
        <v>7121250</v>
      </c>
      <c r="Q17" s="44">
        <v>0.27766528848765498</v>
      </c>
      <c r="R17" s="3">
        <v>18525636</v>
      </c>
      <c r="S17" s="44">
        <v>0.72233471151234496</v>
      </c>
      <c r="T17" s="13">
        <v>0</v>
      </c>
      <c r="U17" s="3">
        <v>7121250</v>
      </c>
      <c r="V17" s="3">
        <v>7121250</v>
      </c>
      <c r="W17" s="44">
        <v>0.27766528848765498</v>
      </c>
      <c r="X17" s="13">
        <v>7121250</v>
      </c>
      <c r="Y17" s="13">
        <v>7121250</v>
      </c>
      <c r="Z17" s="44">
        <v>0.27766528848765498</v>
      </c>
      <c r="AA17" s="28">
        <v>0</v>
      </c>
      <c r="AB17" s="88"/>
      <c r="AC17" s="88"/>
      <c r="AD17" s="88"/>
      <c r="AE17" s="88"/>
      <c r="AF17" s="50"/>
      <c r="AG17" s="98">
        <v>18525636</v>
      </c>
      <c r="AH17" s="98">
        <v>0</v>
      </c>
      <c r="AI17" s="98">
        <v>0</v>
      </c>
      <c r="AJ17" s="98">
        <v>0</v>
      </c>
    </row>
    <row r="18" spans="1:36" x14ac:dyDescent="0.25">
      <c r="A18" s="6" t="s">
        <v>50</v>
      </c>
      <c r="B18" s="2" t="s">
        <v>51</v>
      </c>
      <c r="C18" s="3">
        <v>17719285</v>
      </c>
      <c r="D18" s="3">
        <v>0</v>
      </c>
      <c r="E18" s="3">
        <v>0</v>
      </c>
      <c r="F18" s="3">
        <v>0</v>
      </c>
      <c r="G18" s="3"/>
      <c r="H18" s="3">
        <v>17719285</v>
      </c>
      <c r="I18" s="3">
        <v>4767850</v>
      </c>
      <c r="J18" s="3">
        <v>0</v>
      </c>
      <c r="K18" s="13">
        <v>13597434</v>
      </c>
      <c r="L18" s="44">
        <v>0.76738051224978887</v>
      </c>
      <c r="M18" s="3">
        <v>4121851</v>
      </c>
      <c r="N18" s="3">
        <v>4767850</v>
      </c>
      <c r="O18" s="3"/>
      <c r="P18" s="13">
        <v>13597434</v>
      </c>
      <c r="Q18" s="44">
        <v>0.76738051224978887</v>
      </c>
      <c r="R18" s="3">
        <v>4121851</v>
      </c>
      <c r="S18" s="44">
        <v>0.23261948775021113</v>
      </c>
      <c r="T18" s="13">
        <v>8829584</v>
      </c>
      <c r="U18" s="3">
        <v>4767850</v>
      </c>
      <c r="V18" s="3">
        <v>13597434</v>
      </c>
      <c r="W18" s="44">
        <v>0.76738051224978887</v>
      </c>
      <c r="X18" s="13">
        <v>4767850</v>
      </c>
      <c r="Y18" s="13">
        <v>13597434</v>
      </c>
      <c r="Z18" s="44">
        <v>0.76738051224978887</v>
      </c>
      <c r="AA18" s="28">
        <v>0</v>
      </c>
      <c r="AB18" s="88"/>
      <c r="AC18" s="88"/>
      <c r="AD18" s="88"/>
      <c r="AE18" s="88"/>
      <c r="AF18" s="50"/>
      <c r="AG18" s="98">
        <v>4121851</v>
      </c>
      <c r="AH18" s="98">
        <v>0</v>
      </c>
      <c r="AI18" s="98">
        <v>0</v>
      </c>
      <c r="AJ18" s="98">
        <v>0</v>
      </c>
    </row>
    <row r="19" spans="1:36" x14ac:dyDescent="0.25">
      <c r="A19" s="6" t="s">
        <v>52</v>
      </c>
      <c r="B19" s="2" t="s">
        <v>53</v>
      </c>
      <c r="C19" s="3">
        <v>19706387</v>
      </c>
      <c r="D19" s="3">
        <v>4413906</v>
      </c>
      <c r="E19" s="3">
        <v>0</v>
      </c>
      <c r="F19" s="3">
        <v>0</v>
      </c>
      <c r="G19" s="3"/>
      <c r="H19" s="3">
        <v>24120293</v>
      </c>
      <c r="I19" s="3">
        <v>6084854</v>
      </c>
      <c r="J19" s="3">
        <v>0</v>
      </c>
      <c r="K19" s="13">
        <v>19518192</v>
      </c>
      <c r="L19" s="44">
        <v>0.80920211043870816</v>
      </c>
      <c r="M19" s="3">
        <v>4602101</v>
      </c>
      <c r="N19" s="3">
        <v>6084854</v>
      </c>
      <c r="O19" s="3"/>
      <c r="P19" s="13">
        <v>19518192</v>
      </c>
      <c r="Q19" s="44">
        <v>0.80920211043870816</v>
      </c>
      <c r="R19" s="3">
        <v>4602101</v>
      </c>
      <c r="S19" s="44">
        <v>0.19079788956129182</v>
      </c>
      <c r="T19" s="13">
        <v>13433338</v>
      </c>
      <c r="U19" s="3">
        <v>6084854</v>
      </c>
      <c r="V19" s="3">
        <v>19518192</v>
      </c>
      <c r="W19" s="44">
        <v>0.80920211043870816</v>
      </c>
      <c r="X19" s="13">
        <v>6084854</v>
      </c>
      <c r="Y19" s="13">
        <v>19518192</v>
      </c>
      <c r="Z19" s="44">
        <v>0.80920211043870816</v>
      </c>
      <c r="AA19" s="28">
        <v>0</v>
      </c>
      <c r="AB19" s="88"/>
      <c r="AC19" s="88"/>
      <c r="AD19" s="88"/>
      <c r="AE19" s="88"/>
      <c r="AF19" s="50"/>
      <c r="AG19" s="98">
        <v>4602101</v>
      </c>
      <c r="AH19" s="98">
        <v>0</v>
      </c>
      <c r="AI19" s="98">
        <v>0</v>
      </c>
      <c r="AJ19" s="98">
        <v>0</v>
      </c>
    </row>
    <row r="20" spans="1:36" ht="15.75" thickBot="1" x14ac:dyDescent="0.25">
      <c r="A20" s="46" t="s">
        <v>54</v>
      </c>
      <c r="B20" s="5" t="s">
        <v>55</v>
      </c>
      <c r="C20" s="10">
        <v>28902698</v>
      </c>
      <c r="D20" s="10">
        <v>7188627</v>
      </c>
      <c r="E20" s="10"/>
      <c r="F20" s="10">
        <v>0</v>
      </c>
      <c r="G20" s="10"/>
      <c r="H20" s="10">
        <v>36091325</v>
      </c>
      <c r="I20" s="10">
        <v>8924452</v>
      </c>
      <c r="J20" s="10">
        <v>0</v>
      </c>
      <c r="K20" s="13">
        <v>29341577</v>
      </c>
      <c r="L20" s="47">
        <v>0.81298142974800736</v>
      </c>
      <c r="M20" s="10">
        <v>6749748</v>
      </c>
      <c r="N20" s="10">
        <v>8924452</v>
      </c>
      <c r="O20" s="10"/>
      <c r="P20" s="13">
        <v>29341577</v>
      </c>
      <c r="Q20" s="47">
        <v>0.81298142974800736</v>
      </c>
      <c r="R20" s="10">
        <v>6749748</v>
      </c>
      <c r="S20" s="47">
        <v>0.1870185702519927</v>
      </c>
      <c r="T20" s="13">
        <v>20417125</v>
      </c>
      <c r="U20" s="14">
        <v>8924452</v>
      </c>
      <c r="V20" s="18">
        <v>29341577</v>
      </c>
      <c r="W20" s="47">
        <v>0.81298142974800736</v>
      </c>
      <c r="X20" s="13">
        <v>8924452</v>
      </c>
      <c r="Y20" s="13">
        <v>29341577</v>
      </c>
      <c r="Z20" s="107">
        <v>0.81298142974800736</v>
      </c>
      <c r="AA20" s="32">
        <v>0</v>
      </c>
      <c r="AB20" s="88"/>
      <c r="AC20" s="88"/>
      <c r="AD20" s="88"/>
      <c r="AE20" s="88"/>
      <c r="AF20" s="50"/>
      <c r="AG20" s="98">
        <v>6749748</v>
      </c>
      <c r="AH20" s="98">
        <v>0</v>
      </c>
      <c r="AI20" s="98">
        <v>0</v>
      </c>
      <c r="AJ20" s="98">
        <v>0</v>
      </c>
    </row>
    <row r="21" spans="1:36" ht="16.149999999999999" thickBot="1" x14ac:dyDescent="0.35">
      <c r="A21" s="150" t="s">
        <v>56</v>
      </c>
      <c r="B21" s="19" t="s">
        <v>57</v>
      </c>
      <c r="C21" s="108">
        <v>171456000</v>
      </c>
      <c r="D21" s="108">
        <v>0</v>
      </c>
      <c r="E21" s="108">
        <v>0</v>
      </c>
      <c r="F21" s="108">
        <v>0</v>
      </c>
      <c r="G21" s="108">
        <v>0</v>
      </c>
      <c r="H21" s="108">
        <v>171456000</v>
      </c>
      <c r="I21" s="108">
        <v>44520001</v>
      </c>
      <c r="J21" s="15">
        <v>890400</v>
      </c>
      <c r="K21" s="149">
        <v>130770601</v>
      </c>
      <c r="L21" s="151">
        <v>0.76270647279768566</v>
      </c>
      <c r="M21" s="108">
        <v>40685399</v>
      </c>
      <c r="N21" s="108">
        <v>44520001</v>
      </c>
      <c r="O21" s="15">
        <v>890400</v>
      </c>
      <c r="P21" s="113">
        <v>130770601</v>
      </c>
      <c r="Q21" s="151">
        <v>0.76270647279768566</v>
      </c>
      <c r="R21" s="108">
        <v>40685399</v>
      </c>
      <c r="S21" s="152">
        <v>0.23729352720231431</v>
      </c>
      <c r="T21" s="109">
        <v>75853000</v>
      </c>
      <c r="U21" s="108">
        <v>10397599</v>
      </c>
      <c r="V21" s="30">
        <v>86250600</v>
      </c>
      <c r="W21" s="153">
        <v>0.50304801231802909</v>
      </c>
      <c r="X21" s="109">
        <v>10000267</v>
      </c>
      <c r="Y21" s="108">
        <v>85853267</v>
      </c>
      <c r="Z21" s="110">
        <v>0.50073060726950358</v>
      </c>
      <c r="AA21" s="154">
        <v>44917334</v>
      </c>
      <c r="AB21" s="1"/>
      <c r="AC21" s="1"/>
      <c r="AD21" s="1"/>
      <c r="AE21" s="1"/>
      <c r="AF21" s="1"/>
      <c r="AG21" s="98">
        <v>40685399</v>
      </c>
      <c r="AH21" s="98">
        <v>0</v>
      </c>
      <c r="AI21" s="98">
        <v>44520001</v>
      </c>
      <c r="AJ21" s="98">
        <v>397333</v>
      </c>
    </row>
    <row r="22" spans="1:36" ht="15.6" thickBot="1" x14ac:dyDescent="0.3">
      <c r="A22" s="16" t="s">
        <v>58</v>
      </c>
      <c r="B22" s="17" t="s">
        <v>59</v>
      </c>
      <c r="C22" s="13">
        <v>142848000</v>
      </c>
      <c r="D22" s="13">
        <v>0</v>
      </c>
      <c r="E22" s="13"/>
      <c r="F22" s="13">
        <v>0</v>
      </c>
      <c r="G22" s="13"/>
      <c r="H22" s="13">
        <v>142848000</v>
      </c>
      <c r="I22" s="13">
        <v>44520001</v>
      </c>
      <c r="J22" s="13">
        <v>890400</v>
      </c>
      <c r="K22" s="13">
        <v>107921001</v>
      </c>
      <c r="L22" s="43">
        <v>0.75549535870295703</v>
      </c>
      <c r="M22" s="13">
        <v>34926999</v>
      </c>
      <c r="N22" s="13">
        <v>44520001</v>
      </c>
      <c r="O22" s="13">
        <v>890400</v>
      </c>
      <c r="P22" s="13">
        <v>107921001</v>
      </c>
      <c r="Q22" s="43">
        <v>0.75549535870295703</v>
      </c>
      <c r="R22" s="13">
        <v>34926999</v>
      </c>
      <c r="S22" s="43">
        <v>0.24450464129704302</v>
      </c>
      <c r="T22" s="13">
        <v>55387400</v>
      </c>
      <c r="U22" s="13">
        <v>8013600</v>
      </c>
      <c r="V22" s="13">
        <v>63401000</v>
      </c>
      <c r="W22" s="43">
        <v>0.44383540546594979</v>
      </c>
      <c r="X22" s="13">
        <v>8013600</v>
      </c>
      <c r="Y22" s="13">
        <v>63401000</v>
      </c>
      <c r="Z22" s="43">
        <v>0.44383540546594979</v>
      </c>
      <c r="AA22" s="27">
        <v>44520001</v>
      </c>
      <c r="AB22" s="88"/>
      <c r="AC22" s="88"/>
      <c r="AD22" s="88"/>
      <c r="AE22" s="88"/>
      <c r="AF22" s="50"/>
      <c r="AG22" s="98">
        <v>34926999</v>
      </c>
      <c r="AH22" s="98">
        <v>0</v>
      </c>
      <c r="AI22" s="98">
        <v>44520001</v>
      </c>
      <c r="AJ22" s="98">
        <v>0</v>
      </c>
    </row>
    <row r="23" spans="1:36" ht="15.75" thickBot="1" x14ac:dyDescent="0.25">
      <c r="A23" s="46" t="s">
        <v>60</v>
      </c>
      <c r="B23" s="5" t="s">
        <v>61</v>
      </c>
      <c r="C23" s="10">
        <v>28608000</v>
      </c>
      <c r="D23" s="10">
        <v>0</v>
      </c>
      <c r="E23" s="10"/>
      <c r="F23" s="10">
        <v>0</v>
      </c>
      <c r="G23" s="10"/>
      <c r="H23" s="10">
        <v>28608000</v>
      </c>
      <c r="I23" s="10"/>
      <c r="J23" s="10"/>
      <c r="K23" s="13">
        <v>22849600</v>
      </c>
      <c r="L23" s="47">
        <v>0.79871364653243848</v>
      </c>
      <c r="M23" s="10">
        <v>5758400</v>
      </c>
      <c r="N23" s="10"/>
      <c r="O23" s="10"/>
      <c r="P23" s="13">
        <v>22849600</v>
      </c>
      <c r="Q23" s="47">
        <v>0.79871364653243848</v>
      </c>
      <c r="R23" s="77">
        <v>5758400</v>
      </c>
      <c r="S23" s="47">
        <v>0.20128635346756152</v>
      </c>
      <c r="T23" s="13">
        <v>20465600</v>
      </c>
      <c r="U23" s="10">
        <v>2383999</v>
      </c>
      <c r="V23" s="13">
        <v>22849600</v>
      </c>
      <c r="W23" s="47">
        <v>0.79871364653243848</v>
      </c>
      <c r="X23" s="13">
        <v>1986667</v>
      </c>
      <c r="Y23" s="13">
        <v>22452267</v>
      </c>
      <c r="Z23" s="47">
        <v>0.78482476929530198</v>
      </c>
      <c r="AA23" s="32">
        <v>397333</v>
      </c>
      <c r="AB23" s="88"/>
      <c r="AC23" s="88"/>
      <c r="AD23" s="88"/>
      <c r="AE23" s="88"/>
      <c r="AF23" s="50"/>
      <c r="AG23" s="98">
        <v>5758400</v>
      </c>
      <c r="AH23" s="98">
        <v>0</v>
      </c>
      <c r="AI23" s="98">
        <v>0</v>
      </c>
      <c r="AJ23" s="98">
        <v>397333</v>
      </c>
    </row>
    <row r="24" spans="1:36" ht="15.75" x14ac:dyDescent="0.25">
      <c r="A24" s="69" t="s">
        <v>62</v>
      </c>
      <c r="B24" s="70" t="s">
        <v>63</v>
      </c>
      <c r="C24" s="71">
        <v>139805209</v>
      </c>
      <c r="D24" s="71">
        <v>0</v>
      </c>
      <c r="E24" s="71">
        <v>0</v>
      </c>
      <c r="F24" s="71">
        <v>0</v>
      </c>
      <c r="G24" s="71">
        <v>0</v>
      </c>
      <c r="H24" s="71">
        <v>139805209</v>
      </c>
      <c r="I24" s="71">
        <v>8150036</v>
      </c>
      <c r="J24" s="71">
        <v>0</v>
      </c>
      <c r="K24" s="71">
        <v>70569875</v>
      </c>
      <c r="L24" s="73">
        <v>0.50477285864219834</v>
      </c>
      <c r="M24" s="71">
        <v>69235334.109999999</v>
      </c>
      <c r="N24" s="71">
        <v>8150036</v>
      </c>
      <c r="O24" s="71">
        <v>0</v>
      </c>
      <c r="P24" s="71">
        <v>70569875</v>
      </c>
      <c r="Q24" s="73">
        <v>0.50477285864219834</v>
      </c>
      <c r="R24" s="71">
        <v>69235334.109999999</v>
      </c>
      <c r="S24" s="73">
        <v>0.49522714214461067</v>
      </c>
      <c r="T24" s="71">
        <v>62419839</v>
      </c>
      <c r="U24" s="71">
        <v>8150036</v>
      </c>
      <c r="V24" s="71">
        <v>70569875</v>
      </c>
      <c r="W24" s="73">
        <v>0.50477285864219834</v>
      </c>
      <c r="X24" s="71">
        <v>10222836</v>
      </c>
      <c r="Y24" s="71">
        <v>70569875</v>
      </c>
      <c r="Z24" s="73">
        <v>0.50477285864219834</v>
      </c>
      <c r="AA24" s="74">
        <v>0</v>
      </c>
      <c r="AB24" s="1"/>
      <c r="AC24" s="1"/>
      <c r="AD24" s="1"/>
      <c r="AE24" s="1"/>
      <c r="AF24" s="1"/>
      <c r="AG24" s="98">
        <v>69235334</v>
      </c>
      <c r="AH24" s="98">
        <v>0</v>
      </c>
      <c r="AI24" s="98">
        <v>0</v>
      </c>
      <c r="AJ24" s="98">
        <v>0</v>
      </c>
    </row>
    <row r="25" spans="1:36" ht="15.75" x14ac:dyDescent="0.25">
      <c r="A25" s="9" t="s">
        <v>64</v>
      </c>
      <c r="B25" s="8" t="s">
        <v>65</v>
      </c>
      <c r="C25" s="11">
        <v>42426041</v>
      </c>
      <c r="D25" s="11">
        <v>0</v>
      </c>
      <c r="E25" s="11">
        <v>0</v>
      </c>
      <c r="F25" s="11">
        <v>0</v>
      </c>
      <c r="G25" s="11">
        <v>0</v>
      </c>
      <c r="H25" s="11">
        <v>42426041</v>
      </c>
      <c r="I25" s="11">
        <v>552200</v>
      </c>
      <c r="J25" s="11">
        <v>0</v>
      </c>
      <c r="K25" s="11">
        <v>28493711</v>
      </c>
      <c r="L25" s="39">
        <v>0.67160900070784357</v>
      </c>
      <c r="M25" s="11">
        <v>13932330</v>
      </c>
      <c r="N25" s="11">
        <v>552200</v>
      </c>
      <c r="O25" s="11">
        <v>0</v>
      </c>
      <c r="P25" s="11">
        <v>28493711</v>
      </c>
      <c r="Q25" s="39">
        <v>0.67160900070784357</v>
      </c>
      <c r="R25" s="11">
        <v>13932330</v>
      </c>
      <c r="S25" s="39">
        <v>0.32839099929215643</v>
      </c>
      <c r="T25" s="11">
        <v>27941511</v>
      </c>
      <c r="U25" s="11">
        <v>552200</v>
      </c>
      <c r="V25" s="11">
        <v>28493711</v>
      </c>
      <c r="W25" s="39">
        <v>0.67160900070784357</v>
      </c>
      <c r="X25" s="11">
        <v>1154800</v>
      </c>
      <c r="Y25" s="11">
        <v>28493711</v>
      </c>
      <c r="Z25" s="39">
        <v>0.67160900070784357</v>
      </c>
      <c r="AA25" s="25">
        <v>0</v>
      </c>
      <c r="AB25" s="1"/>
      <c r="AC25" s="1"/>
      <c r="AD25" s="1"/>
      <c r="AE25" s="1"/>
      <c r="AF25" s="1"/>
      <c r="AG25" s="98">
        <v>13932330</v>
      </c>
      <c r="AH25" s="98">
        <v>0</v>
      </c>
      <c r="AI25" s="98">
        <v>0</v>
      </c>
      <c r="AJ25" s="98">
        <v>0</v>
      </c>
    </row>
    <row r="26" spans="1:36" ht="15.75" x14ac:dyDescent="0.25">
      <c r="A26" s="9" t="s">
        <v>66</v>
      </c>
      <c r="B26" s="8" t="s">
        <v>67</v>
      </c>
      <c r="C26" s="33">
        <v>36215201</v>
      </c>
      <c r="D26" s="33">
        <v>0</v>
      </c>
      <c r="E26" s="33">
        <v>0</v>
      </c>
      <c r="F26" s="33">
        <v>0</v>
      </c>
      <c r="G26" s="33">
        <v>0</v>
      </c>
      <c r="H26" s="33">
        <v>36215201</v>
      </c>
      <c r="I26" s="33">
        <v>552200</v>
      </c>
      <c r="J26" s="33">
        <v>0</v>
      </c>
      <c r="K26" s="33">
        <v>24899111</v>
      </c>
      <c r="L26" s="39">
        <v>0.68753203937760832</v>
      </c>
      <c r="M26" s="33">
        <v>11316090</v>
      </c>
      <c r="N26" s="33">
        <v>552200</v>
      </c>
      <c r="O26" s="33">
        <v>0</v>
      </c>
      <c r="P26" s="33">
        <v>24899111</v>
      </c>
      <c r="Q26" s="39">
        <v>0.68753203937760832</v>
      </c>
      <c r="R26" s="33">
        <v>11316090</v>
      </c>
      <c r="S26" s="39">
        <v>0.31246796062239168</v>
      </c>
      <c r="T26" s="33">
        <v>24346911</v>
      </c>
      <c r="U26" s="33">
        <v>552200</v>
      </c>
      <c r="V26" s="33">
        <v>24899111</v>
      </c>
      <c r="W26" s="39">
        <v>0.68753203937760832</v>
      </c>
      <c r="X26" s="33">
        <v>1154800</v>
      </c>
      <c r="Y26" s="33">
        <v>24899111</v>
      </c>
      <c r="Z26" s="39">
        <v>0.68753203937760832</v>
      </c>
      <c r="AA26" s="31">
        <v>0</v>
      </c>
      <c r="AB26" s="1"/>
      <c r="AC26" s="1"/>
      <c r="AD26" s="1"/>
      <c r="AE26" s="1"/>
      <c r="AF26" s="1"/>
      <c r="AG26" s="98">
        <v>11316090</v>
      </c>
      <c r="AH26" s="98">
        <v>0</v>
      </c>
      <c r="AI26" s="98">
        <v>0</v>
      </c>
      <c r="AJ26" s="98">
        <v>0</v>
      </c>
    </row>
    <row r="27" spans="1:36" ht="16.5" thickBot="1" x14ac:dyDescent="0.3">
      <c r="A27" s="58" t="s">
        <v>68</v>
      </c>
      <c r="B27" s="59" t="s">
        <v>69</v>
      </c>
      <c r="C27" s="60">
        <v>28977953</v>
      </c>
      <c r="D27" s="60">
        <v>0</v>
      </c>
      <c r="E27" s="60">
        <v>0</v>
      </c>
      <c r="F27" s="60">
        <v>0</v>
      </c>
      <c r="G27" s="60">
        <v>0</v>
      </c>
      <c r="H27" s="60">
        <v>28977953</v>
      </c>
      <c r="I27" s="60">
        <v>0</v>
      </c>
      <c r="J27" s="60">
        <v>0</v>
      </c>
      <c r="K27" s="60">
        <v>20483911</v>
      </c>
      <c r="L27" s="62">
        <v>0.70687915740632201</v>
      </c>
      <c r="M27" s="60">
        <v>8494042</v>
      </c>
      <c r="N27" s="60">
        <v>0</v>
      </c>
      <c r="O27" s="60">
        <v>0</v>
      </c>
      <c r="P27" s="60">
        <v>20483911</v>
      </c>
      <c r="Q27" s="62">
        <v>0.70687915740632201</v>
      </c>
      <c r="R27" s="60">
        <v>8494042</v>
      </c>
      <c r="S27" s="62">
        <v>0.29312084259367804</v>
      </c>
      <c r="T27" s="60">
        <v>20483911</v>
      </c>
      <c r="U27" s="60">
        <v>0</v>
      </c>
      <c r="V27" s="60">
        <v>20483911</v>
      </c>
      <c r="W27" s="62">
        <v>0.70687915740632201</v>
      </c>
      <c r="X27" s="60">
        <v>0</v>
      </c>
      <c r="Y27" s="60">
        <v>20483911</v>
      </c>
      <c r="Z27" s="62">
        <v>0.70687915740632201</v>
      </c>
      <c r="AA27" s="63">
        <v>0</v>
      </c>
      <c r="AB27" s="1"/>
      <c r="AC27" s="1"/>
      <c r="AD27" s="1"/>
      <c r="AE27" s="1"/>
      <c r="AF27" s="1"/>
      <c r="AG27" s="98">
        <v>8494042</v>
      </c>
      <c r="AH27" s="98">
        <v>0</v>
      </c>
      <c r="AI27" s="98">
        <v>0</v>
      </c>
      <c r="AJ27" s="98">
        <v>0</v>
      </c>
    </row>
    <row r="28" spans="1:36" ht="15.75" thickBot="1" x14ac:dyDescent="0.25">
      <c r="A28" s="46" t="s">
        <v>70</v>
      </c>
      <c r="B28" s="5" t="s">
        <v>71</v>
      </c>
      <c r="C28" s="10">
        <v>28977953</v>
      </c>
      <c r="D28" s="10">
        <v>0</v>
      </c>
      <c r="E28" s="10"/>
      <c r="F28" s="10">
        <v>0</v>
      </c>
      <c r="G28" s="10"/>
      <c r="H28" s="10">
        <v>28977953</v>
      </c>
      <c r="I28" s="10"/>
      <c r="J28" s="10">
        <v>0</v>
      </c>
      <c r="K28" s="14">
        <v>20483911</v>
      </c>
      <c r="L28" s="47">
        <v>0.70687915740632201</v>
      </c>
      <c r="M28" s="10">
        <v>8494042</v>
      </c>
      <c r="N28" s="10"/>
      <c r="O28" s="10">
        <v>0</v>
      </c>
      <c r="P28" s="14">
        <v>20483911</v>
      </c>
      <c r="Q28" s="47">
        <v>0.70687915740632201</v>
      </c>
      <c r="R28" s="10">
        <v>8494042</v>
      </c>
      <c r="S28" s="47">
        <v>0.29312084259367804</v>
      </c>
      <c r="T28" s="3">
        <v>20483911</v>
      </c>
      <c r="U28" s="77">
        <v>0</v>
      </c>
      <c r="V28" s="10">
        <v>20483911</v>
      </c>
      <c r="W28" s="47">
        <v>0.70687915740632201</v>
      </c>
      <c r="X28" s="10"/>
      <c r="Y28" s="77">
        <v>20483911</v>
      </c>
      <c r="Z28" s="47">
        <v>0.70687915740632201</v>
      </c>
      <c r="AA28" s="32">
        <v>0</v>
      </c>
      <c r="AB28" s="88"/>
      <c r="AC28" s="88"/>
      <c r="AD28" s="88"/>
      <c r="AE28" s="88"/>
      <c r="AF28" s="50"/>
      <c r="AG28" s="98">
        <v>8494042</v>
      </c>
      <c r="AH28" s="98">
        <v>0</v>
      </c>
      <c r="AI28" s="98">
        <v>0</v>
      </c>
      <c r="AJ28" s="98">
        <v>0</v>
      </c>
    </row>
    <row r="29" spans="1:36" ht="16.5" thickBot="1" x14ac:dyDescent="0.3">
      <c r="A29" s="64" t="s">
        <v>72</v>
      </c>
      <c r="B29" s="65" t="s">
        <v>73</v>
      </c>
      <c r="C29" s="66">
        <v>7237248</v>
      </c>
      <c r="D29" s="66">
        <v>0</v>
      </c>
      <c r="E29" s="66">
        <v>0</v>
      </c>
      <c r="F29" s="66">
        <v>0</v>
      </c>
      <c r="G29" s="66">
        <v>0</v>
      </c>
      <c r="H29" s="66">
        <v>7237248</v>
      </c>
      <c r="I29" s="66">
        <v>552200</v>
      </c>
      <c r="J29" s="111">
        <v>0</v>
      </c>
      <c r="K29" s="113">
        <v>4415200</v>
      </c>
      <c r="L29" s="112">
        <v>0.61006614669001258</v>
      </c>
      <c r="M29" s="66">
        <v>2822048</v>
      </c>
      <c r="N29" s="66">
        <v>552200</v>
      </c>
      <c r="O29" s="111">
        <v>0</v>
      </c>
      <c r="P29" s="113">
        <v>4415200</v>
      </c>
      <c r="Q29" s="112">
        <v>0.61006614669001258</v>
      </c>
      <c r="R29" s="66">
        <v>2822048</v>
      </c>
      <c r="S29" s="68">
        <v>0.38993385330998742</v>
      </c>
      <c r="T29" s="66">
        <v>3863000</v>
      </c>
      <c r="U29" s="66">
        <v>552200</v>
      </c>
      <c r="V29" s="66">
        <v>4415200</v>
      </c>
      <c r="W29" s="68">
        <v>0.61006614669001258</v>
      </c>
      <c r="X29" s="66">
        <v>1154800</v>
      </c>
      <c r="Y29" s="66">
        <v>4415200</v>
      </c>
      <c r="Z29" s="68">
        <v>0.61006614669001258</v>
      </c>
      <c r="AA29" s="75">
        <v>0</v>
      </c>
      <c r="AB29" s="1"/>
      <c r="AC29" s="1"/>
      <c r="AD29" s="1"/>
      <c r="AE29" s="1"/>
      <c r="AF29" s="1"/>
      <c r="AG29" s="98">
        <v>2822048</v>
      </c>
      <c r="AH29" s="98">
        <v>0</v>
      </c>
      <c r="AI29" s="98">
        <v>0</v>
      </c>
      <c r="AJ29" s="98">
        <v>0</v>
      </c>
    </row>
    <row r="30" spans="1:36" ht="15.75" thickBot="1" x14ac:dyDescent="0.25">
      <c r="A30" s="82" t="s">
        <v>74</v>
      </c>
      <c r="B30" s="83" t="s">
        <v>75</v>
      </c>
      <c r="C30" s="84">
        <v>7237248</v>
      </c>
      <c r="D30" s="84">
        <v>0</v>
      </c>
      <c r="E30" s="84">
        <v>0</v>
      </c>
      <c r="F30" s="84">
        <v>0</v>
      </c>
      <c r="G30" s="84"/>
      <c r="H30" s="84">
        <v>7237248</v>
      </c>
      <c r="I30" s="84">
        <v>552200</v>
      </c>
      <c r="J30" s="84">
        <v>0</v>
      </c>
      <c r="K30" s="18">
        <v>4415200</v>
      </c>
      <c r="L30" s="85">
        <v>0.61006614669001258</v>
      </c>
      <c r="M30" s="84">
        <v>2822048</v>
      </c>
      <c r="N30" s="84">
        <v>552200</v>
      </c>
      <c r="O30" s="84"/>
      <c r="P30" s="52">
        <v>4415200</v>
      </c>
      <c r="Q30" s="85">
        <v>0.61006614669001258</v>
      </c>
      <c r="R30" s="84">
        <v>2822048</v>
      </c>
      <c r="S30" s="85">
        <v>0.38993385330998742</v>
      </c>
      <c r="T30" s="84">
        <v>3863000</v>
      </c>
      <c r="U30" s="84">
        <v>552200</v>
      </c>
      <c r="V30" s="84">
        <v>4415200</v>
      </c>
      <c r="W30" s="85">
        <v>0.61006614669001258</v>
      </c>
      <c r="X30" s="84">
        <v>1154800</v>
      </c>
      <c r="Y30" s="84">
        <v>4415200</v>
      </c>
      <c r="Z30" s="85">
        <v>0.61006614669001258</v>
      </c>
      <c r="AA30" s="86">
        <v>0</v>
      </c>
      <c r="AB30" s="88"/>
      <c r="AC30" s="88"/>
      <c r="AD30" s="88"/>
      <c r="AE30" s="88"/>
      <c r="AF30" s="50"/>
      <c r="AG30" s="98">
        <v>2822048</v>
      </c>
      <c r="AH30" s="98">
        <v>0</v>
      </c>
      <c r="AI30" s="98">
        <v>0</v>
      </c>
      <c r="AJ30" s="98">
        <v>0</v>
      </c>
    </row>
    <row r="31" spans="1:36" ht="16.5" thickBot="1" x14ac:dyDescent="0.3">
      <c r="A31" s="64" t="s">
        <v>76</v>
      </c>
      <c r="B31" s="65" t="s">
        <v>77</v>
      </c>
      <c r="C31" s="66">
        <v>6210840</v>
      </c>
      <c r="D31" s="66">
        <v>0</v>
      </c>
      <c r="E31" s="66">
        <v>0</v>
      </c>
      <c r="F31" s="66">
        <v>0</v>
      </c>
      <c r="G31" s="66">
        <v>0</v>
      </c>
      <c r="H31" s="66">
        <v>6210840</v>
      </c>
      <c r="I31" s="66">
        <v>0</v>
      </c>
      <c r="J31" s="111">
        <v>0</v>
      </c>
      <c r="K31" s="113">
        <v>3594600</v>
      </c>
      <c r="L31" s="112">
        <v>0.57876229302316595</v>
      </c>
      <c r="M31" s="66">
        <v>2616240</v>
      </c>
      <c r="N31" s="66">
        <v>0</v>
      </c>
      <c r="O31" s="66">
        <v>0</v>
      </c>
      <c r="P31" s="66">
        <v>3594600</v>
      </c>
      <c r="Q31" s="68">
        <v>0.57876229302316595</v>
      </c>
      <c r="R31" s="66">
        <v>2616240</v>
      </c>
      <c r="S31" s="68">
        <v>0.42123770697683405</v>
      </c>
      <c r="T31" s="66">
        <v>3594600</v>
      </c>
      <c r="U31" s="66">
        <v>0</v>
      </c>
      <c r="V31" s="66">
        <v>3594600</v>
      </c>
      <c r="W31" s="68">
        <v>0.57876229302316595</v>
      </c>
      <c r="X31" s="66">
        <v>0</v>
      </c>
      <c r="Y31" s="66">
        <v>3594600</v>
      </c>
      <c r="Z31" s="68">
        <v>0.57876229302316595</v>
      </c>
      <c r="AA31" s="75">
        <v>0</v>
      </c>
      <c r="AB31" s="1"/>
      <c r="AC31" s="1"/>
      <c r="AD31" s="1"/>
      <c r="AE31" s="1"/>
      <c r="AF31" s="1"/>
      <c r="AG31" s="98">
        <v>2616240</v>
      </c>
      <c r="AH31" s="98">
        <v>0</v>
      </c>
      <c r="AI31" s="98">
        <v>0</v>
      </c>
      <c r="AJ31" s="98">
        <v>0</v>
      </c>
    </row>
    <row r="32" spans="1:36" ht="15.75" thickBot="1" x14ac:dyDescent="0.25">
      <c r="A32" s="80" t="s">
        <v>78</v>
      </c>
      <c r="B32" s="81" t="s">
        <v>79</v>
      </c>
      <c r="C32" s="77">
        <v>2484336</v>
      </c>
      <c r="D32" s="77">
        <v>0</v>
      </c>
      <c r="E32" s="77">
        <v>0</v>
      </c>
      <c r="F32" s="77">
        <v>0</v>
      </c>
      <c r="G32" s="77"/>
      <c r="H32" s="77">
        <v>2484336</v>
      </c>
      <c r="I32" s="77"/>
      <c r="J32" s="77">
        <v>0</v>
      </c>
      <c r="K32" s="13">
        <v>1438000</v>
      </c>
      <c r="L32" s="78">
        <v>0.57882669654990304</v>
      </c>
      <c r="M32" s="77">
        <v>1046336</v>
      </c>
      <c r="N32" s="77"/>
      <c r="O32" s="77"/>
      <c r="P32" s="77">
        <v>1438000</v>
      </c>
      <c r="Q32" s="78">
        <v>0.57882669654990304</v>
      </c>
      <c r="R32" s="77">
        <v>1046336</v>
      </c>
      <c r="S32" s="78">
        <v>0.4211733034500969</v>
      </c>
      <c r="T32" s="3">
        <v>1438000</v>
      </c>
      <c r="U32" s="77">
        <v>0</v>
      </c>
      <c r="V32" s="77">
        <v>1438000</v>
      </c>
      <c r="W32" s="78">
        <v>0.57882669654990304</v>
      </c>
      <c r="X32" s="77"/>
      <c r="Y32" s="77">
        <v>1438000</v>
      </c>
      <c r="Z32" s="78">
        <v>0.57882669654990304</v>
      </c>
      <c r="AA32" s="79">
        <v>0</v>
      </c>
      <c r="AB32" s="88"/>
      <c r="AC32" s="88"/>
      <c r="AD32" s="88"/>
      <c r="AE32" s="88"/>
      <c r="AF32" s="50"/>
      <c r="AG32" s="98">
        <v>1046336</v>
      </c>
      <c r="AH32" s="98">
        <v>0</v>
      </c>
      <c r="AI32" s="98">
        <v>0</v>
      </c>
      <c r="AJ32" s="98">
        <v>0</v>
      </c>
    </row>
    <row r="33" spans="1:36" ht="15.75" thickBot="1" x14ac:dyDescent="0.25">
      <c r="A33" s="46" t="s">
        <v>80</v>
      </c>
      <c r="B33" s="5" t="s">
        <v>81</v>
      </c>
      <c r="C33" s="10">
        <v>3726504</v>
      </c>
      <c r="D33" s="10">
        <v>0</v>
      </c>
      <c r="E33" s="10">
        <v>0</v>
      </c>
      <c r="F33" s="10">
        <v>0</v>
      </c>
      <c r="G33" s="10"/>
      <c r="H33" s="10">
        <v>3726504</v>
      </c>
      <c r="I33" s="10"/>
      <c r="J33" s="10">
        <v>0</v>
      </c>
      <c r="K33" s="13">
        <v>2156600</v>
      </c>
      <c r="L33" s="47">
        <v>0.57871935733867452</v>
      </c>
      <c r="M33" s="10">
        <v>1569904</v>
      </c>
      <c r="N33" s="10"/>
      <c r="O33" s="10"/>
      <c r="P33" s="77">
        <v>2156600</v>
      </c>
      <c r="Q33" s="47">
        <v>0.57871935733867452</v>
      </c>
      <c r="R33" s="10">
        <v>1569904</v>
      </c>
      <c r="S33" s="107">
        <v>0.42128064266132548</v>
      </c>
      <c r="T33" s="3">
        <v>2156600</v>
      </c>
      <c r="U33" s="14">
        <v>0</v>
      </c>
      <c r="V33" s="144">
        <v>2156600</v>
      </c>
      <c r="W33" s="107">
        <v>0.57871935733867452</v>
      </c>
      <c r="X33" s="14"/>
      <c r="Y33" s="77">
        <v>2156600</v>
      </c>
      <c r="Z33" s="107">
        <v>0.57871935733867452</v>
      </c>
      <c r="AA33" s="29">
        <v>0</v>
      </c>
      <c r="AB33" s="88"/>
      <c r="AC33" s="88"/>
      <c r="AD33" s="88"/>
      <c r="AE33" s="88"/>
      <c r="AF33" s="50"/>
      <c r="AG33" s="98">
        <v>1569904</v>
      </c>
      <c r="AH33" s="98">
        <v>0</v>
      </c>
      <c r="AI33" s="98">
        <v>0</v>
      </c>
      <c r="AJ33" s="98">
        <v>0</v>
      </c>
    </row>
    <row r="34" spans="1:36" ht="15.75" x14ac:dyDescent="0.25">
      <c r="A34" s="69" t="s">
        <v>82</v>
      </c>
      <c r="B34" s="70" t="s">
        <v>83</v>
      </c>
      <c r="C34" s="71">
        <v>97379168</v>
      </c>
      <c r="D34" s="71">
        <v>0</v>
      </c>
      <c r="E34" s="71">
        <v>0</v>
      </c>
      <c r="F34" s="71">
        <v>0</v>
      </c>
      <c r="G34" s="71">
        <v>0</v>
      </c>
      <c r="H34" s="71">
        <v>97379168</v>
      </c>
      <c r="I34" s="71">
        <v>7597836</v>
      </c>
      <c r="J34" s="142">
        <v>0</v>
      </c>
      <c r="K34" s="157">
        <v>42076164</v>
      </c>
      <c r="L34" s="155">
        <v>0.43208588514537316</v>
      </c>
      <c r="M34" s="71">
        <v>55303004.109999999</v>
      </c>
      <c r="N34" s="71">
        <v>7597836</v>
      </c>
      <c r="O34" s="142">
        <v>0</v>
      </c>
      <c r="P34" s="157">
        <v>42076164</v>
      </c>
      <c r="Q34" s="155">
        <v>0.43208588514537316</v>
      </c>
      <c r="R34" s="142">
        <v>55303004.109999999</v>
      </c>
      <c r="S34" s="145">
        <v>0.5679141159842318</v>
      </c>
      <c r="T34" s="21">
        <v>34478328</v>
      </c>
      <c r="U34" s="21">
        <v>7597836</v>
      </c>
      <c r="V34" s="21">
        <v>42076164</v>
      </c>
      <c r="W34" s="20">
        <v>2.3589934578457448</v>
      </c>
      <c r="X34" s="21">
        <v>9068036</v>
      </c>
      <c r="Y34" s="21">
        <v>42076164</v>
      </c>
      <c r="Z34" s="38">
        <v>0.43208588514537316</v>
      </c>
      <c r="AA34" s="24">
        <v>0</v>
      </c>
      <c r="AB34" s="1"/>
      <c r="AC34" s="1"/>
      <c r="AD34" s="1"/>
      <c r="AE34" s="1"/>
      <c r="AF34" s="1"/>
      <c r="AG34" s="98">
        <v>55303004</v>
      </c>
      <c r="AH34" s="98">
        <v>0</v>
      </c>
      <c r="AI34" s="98">
        <v>0</v>
      </c>
      <c r="AJ34" s="98">
        <v>0</v>
      </c>
    </row>
    <row r="35" spans="1:36" ht="16.5" thickBot="1" x14ac:dyDescent="0.3">
      <c r="A35" s="58" t="s">
        <v>84</v>
      </c>
      <c r="B35" s="59" t="s">
        <v>67</v>
      </c>
      <c r="C35" s="60">
        <v>77338446</v>
      </c>
      <c r="D35" s="60">
        <v>0</v>
      </c>
      <c r="E35" s="60">
        <v>0</v>
      </c>
      <c r="F35" s="60">
        <v>0</v>
      </c>
      <c r="G35" s="60">
        <v>0</v>
      </c>
      <c r="H35" s="60">
        <v>77338446</v>
      </c>
      <c r="I35" s="60">
        <v>7029936</v>
      </c>
      <c r="J35" s="143">
        <v>0</v>
      </c>
      <c r="K35" s="158">
        <v>32214964</v>
      </c>
      <c r="L35" s="156">
        <v>0.41654527167509936</v>
      </c>
      <c r="M35" s="60">
        <v>45123482</v>
      </c>
      <c r="N35" s="60">
        <v>7029936</v>
      </c>
      <c r="O35" s="143">
        <v>0</v>
      </c>
      <c r="P35" s="158">
        <v>32214964</v>
      </c>
      <c r="Q35" s="156">
        <v>0.41654527167509936</v>
      </c>
      <c r="R35" s="143">
        <v>45123482</v>
      </c>
      <c r="S35" s="146">
        <v>0.58345472832490064</v>
      </c>
      <c r="T35" s="36">
        <v>25185028</v>
      </c>
      <c r="U35" s="36">
        <v>7029936</v>
      </c>
      <c r="V35" s="36">
        <v>32214964</v>
      </c>
      <c r="W35" s="37">
        <v>1.3856762686532837</v>
      </c>
      <c r="X35" s="36">
        <v>7932236</v>
      </c>
      <c r="Y35" s="36">
        <v>32214964</v>
      </c>
      <c r="Z35" s="40">
        <v>0.41654527167509936</v>
      </c>
      <c r="AA35" s="26">
        <v>0</v>
      </c>
      <c r="AB35" s="1"/>
      <c r="AC35" s="1"/>
      <c r="AD35" s="1"/>
      <c r="AE35" s="1"/>
      <c r="AF35" s="1"/>
      <c r="AG35" s="98">
        <v>45123482</v>
      </c>
      <c r="AH35" s="98">
        <v>0</v>
      </c>
      <c r="AI35" s="98">
        <v>0</v>
      </c>
      <c r="AJ35" s="98">
        <v>0</v>
      </c>
    </row>
    <row r="36" spans="1:36" x14ac:dyDescent="0.2">
      <c r="A36" s="80" t="s">
        <v>85</v>
      </c>
      <c r="B36" s="81" t="s">
        <v>86</v>
      </c>
      <c r="C36" s="77">
        <v>20835414</v>
      </c>
      <c r="D36" s="77"/>
      <c r="E36" s="77">
        <v>0</v>
      </c>
      <c r="F36" s="77">
        <v>0</v>
      </c>
      <c r="G36" s="77"/>
      <c r="H36" s="77">
        <v>20835414</v>
      </c>
      <c r="I36" s="77">
        <v>6178036</v>
      </c>
      <c r="J36" s="77">
        <v>0</v>
      </c>
      <c r="K36" s="13">
        <v>10164264</v>
      </c>
      <c r="L36" s="78">
        <v>0.48783595084791692</v>
      </c>
      <c r="M36" s="77">
        <v>10671150</v>
      </c>
      <c r="N36" s="77">
        <v>6178036</v>
      </c>
      <c r="O36" s="77"/>
      <c r="P36" s="13">
        <v>10164264</v>
      </c>
      <c r="Q36" s="78">
        <v>0.48783595084791692</v>
      </c>
      <c r="R36" s="77">
        <v>10671150</v>
      </c>
      <c r="S36" s="43">
        <v>0.51216404915208313</v>
      </c>
      <c r="T36" s="13">
        <v>3986228</v>
      </c>
      <c r="U36" s="13">
        <v>6178036</v>
      </c>
      <c r="V36" s="13">
        <v>10164264</v>
      </c>
      <c r="W36" s="43">
        <v>0.48783595084791692</v>
      </c>
      <c r="X36" s="13">
        <v>6178036</v>
      </c>
      <c r="Y36" s="13">
        <v>10164264</v>
      </c>
      <c r="Z36" s="43">
        <v>0.48783595084791692</v>
      </c>
      <c r="AA36" s="27">
        <v>0</v>
      </c>
      <c r="AB36" s="88"/>
      <c r="AC36" s="88"/>
      <c r="AD36" s="88"/>
      <c r="AE36" s="88"/>
      <c r="AF36" s="50"/>
      <c r="AG36" s="98">
        <v>10671150</v>
      </c>
      <c r="AH36" s="98">
        <v>0</v>
      </c>
      <c r="AI36" s="98">
        <v>0</v>
      </c>
      <c r="AJ36" s="98">
        <v>0</v>
      </c>
    </row>
    <row r="37" spans="1:36" x14ac:dyDescent="0.2">
      <c r="A37" s="6" t="s">
        <v>87</v>
      </c>
      <c r="B37" s="2" t="s">
        <v>75</v>
      </c>
      <c r="C37" s="3">
        <v>45944616</v>
      </c>
      <c r="D37" s="3">
        <v>0</v>
      </c>
      <c r="E37" s="3">
        <v>0</v>
      </c>
      <c r="F37" s="3">
        <v>0</v>
      </c>
      <c r="G37" s="3"/>
      <c r="H37" s="3">
        <v>45944616</v>
      </c>
      <c r="I37" s="3">
        <v>851900</v>
      </c>
      <c r="J37" s="3">
        <v>0</v>
      </c>
      <c r="K37" s="13">
        <v>16321800</v>
      </c>
      <c r="L37" s="44">
        <v>0.35524945947964826</v>
      </c>
      <c r="M37" s="3">
        <v>29622816</v>
      </c>
      <c r="N37" s="3">
        <v>851900</v>
      </c>
      <c r="O37" s="3"/>
      <c r="P37" s="13">
        <v>16321800</v>
      </c>
      <c r="Q37" s="44">
        <v>0.35524945947964826</v>
      </c>
      <c r="R37" s="3">
        <v>29622816</v>
      </c>
      <c r="S37" s="44">
        <v>0.64475054052035174</v>
      </c>
      <c r="T37" s="13">
        <v>15469900</v>
      </c>
      <c r="U37" s="3">
        <v>851900</v>
      </c>
      <c r="V37" s="3">
        <v>16321800</v>
      </c>
      <c r="W37" s="44">
        <v>0.35524945947964826</v>
      </c>
      <c r="X37" s="3">
        <v>1754200</v>
      </c>
      <c r="Y37" s="13">
        <v>16321800</v>
      </c>
      <c r="Z37" s="44">
        <v>0.35524945947964826</v>
      </c>
      <c r="AA37" s="28">
        <v>0</v>
      </c>
      <c r="AB37" s="88"/>
      <c r="AC37" s="88"/>
      <c r="AD37" s="88"/>
      <c r="AE37" s="88"/>
      <c r="AF37" s="50"/>
      <c r="AG37" s="98">
        <v>29622816</v>
      </c>
      <c r="AH37" s="98">
        <v>0</v>
      </c>
      <c r="AI37" s="98">
        <v>0</v>
      </c>
      <c r="AJ37" s="98">
        <v>0</v>
      </c>
    </row>
    <row r="38" spans="1:36" ht="15.75" thickBot="1" x14ac:dyDescent="0.25">
      <c r="A38" s="46" t="s">
        <v>88</v>
      </c>
      <c r="B38" s="5" t="s">
        <v>89</v>
      </c>
      <c r="C38" s="10">
        <v>10558416</v>
      </c>
      <c r="D38" s="10">
        <v>0</v>
      </c>
      <c r="E38" s="10">
        <v>0</v>
      </c>
      <c r="F38" s="10">
        <v>0</v>
      </c>
      <c r="G38" s="10"/>
      <c r="H38" s="10">
        <v>10558416</v>
      </c>
      <c r="I38" s="10"/>
      <c r="J38" s="10"/>
      <c r="K38" s="13">
        <v>5728900</v>
      </c>
      <c r="L38" s="47">
        <v>0.54259085832571852</v>
      </c>
      <c r="M38" s="10">
        <v>4829516</v>
      </c>
      <c r="N38" s="10"/>
      <c r="O38" s="10"/>
      <c r="P38" s="13">
        <v>5728900</v>
      </c>
      <c r="Q38" s="47">
        <v>0.54259085832571852</v>
      </c>
      <c r="R38" s="10">
        <v>4829516</v>
      </c>
      <c r="S38" s="47">
        <v>0.45740914167428143</v>
      </c>
      <c r="T38" s="13">
        <v>5728900</v>
      </c>
      <c r="U38" s="10">
        <v>0</v>
      </c>
      <c r="V38" s="3">
        <v>5728900</v>
      </c>
      <c r="W38" s="47">
        <v>0.54259085832571852</v>
      </c>
      <c r="X38" s="3"/>
      <c r="Y38" s="13">
        <v>5728900</v>
      </c>
      <c r="Z38" s="47">
        <v>0.54259085832571852</v>
      </c>
      <c r="AA38" s="28">
        <v>0</v>
      </c>
      <c r="AB38" s="88"/>
      <c r="AC38" s="88"/>
      <c r="AD38" s="88"/>
      <c r="AE38" s="88"/>
      <c r="AF38" s="50"/>
      <c r="AG38" s="98">
        <v>4829516</v>
      </c>
      <c r="AH38" s="98">
        <v>0</v>
      </c>
      <c r="AI38" s="98">
        <v>0</v>
      </c>
      <c r="AJ38" s="98">
        <v>0</v>
      </c>
    </row>
    <row r="39" spans="1:36" ht="16.5" thickBot="1" x14ac:dyDescent="0.3">
      <c r="A39" s="64" t="s">
        <v>90</v>
      </c>
      <c r="B39" s="65" t="s">
        <v>91</v>
      </c>
      <c r="C39" s="66">
        <v>2313410</v>
      </c>
      <c r="D39" s="66">
        <v>0</v>
      </c>
      <c r="E39" s="66">
        <v>0</v>
      </c>
      <c r="F39" s="66">
        <v>0</v>
      </c>
      <c r="G39" s="66">
        <v>0</v>
      </c>
      <c r="H39" s="66">
        <v>2313410</v>
      </c>
      <c r="I39" s="66">
        <v>65700</v>
      </c>
      <c r="J39" s="66">
        <v>0</v>
      </c>
      <c r="K39" s="11">
        <v>1109600</v>
      </c>
      <c r="L39" s="68">
        <v>0.47963828288111487</v>
      </c>
      <c r="M39" s="66">
        <v>1203810.1100000001</v>
      </c>
      <c r="N39" s="66">
        <v>65700</v>
      </c>
      <c r="O39" s="66">
        <v>0</v>
      </c>
      <c r="P39" s="11">
        <v>1109600</v>
      </c>
      <c r="Q39" s="68">
        <v>0.47963828288111487</v>
      </c>
      <c r="R39" s="66">
        <v>1203810.1100000001</v>
      </c>
      <c r="S39" s="68">
        <v>0.52036176466774164</v>
      </c>
      <c r="T39" s="66">
        <v>1043900</v>
      </c>
      <c r="U39" s="66">
        <v>65700</v>
      </c>
      <c r="V39" s="66">
        <v>1109600</v>
      </c>
      <c r="W39" s="67">
        <v>0.47963828288111487</v>
      </c>
      <c r="X39" s="66">
        <v>131400</v>
      </c>
      <c r="Y39" s="66">
        <v>1109600</v>
      </c>
      <c r="Z39" s="68">
        <v>0.47963828288111487</v>
      </c>
      <c r="AA39" s="75">
        <v>0</v>
      </c>
      <c r="AB39" s="1"/>
      <c r="AC39" s="1"/>
      <c r="AD39" s="1"/>
      <c r="AE39" s="1"/>
      <c r="AF39" s="1"/>
      <c r="AG39" s="98">
        <v>1203810</v>
      </c>
      <c r="AH39" s="98">
        <v>0</v>
      </c>
      <c r="AI39" s="98">
        <v>0</v>
      </c>
      <c r="AJ39" s="98">
        <v>0</v>
      </c>
    </row>
    <row r="40" spans="1:36" ht="15.75" thickBot="1" x14ac:dyDescent="0.25">
      <c r="A40" s="82" t="s">
        <v>92</v>
      </c>
      <c r="B40" s="83" t="s">
        <v>91</v>
      </c>
      <c r="C40" s="84">
        <v>2313410</v>
      </c>
      <c r="D40" s="84">
        <v>0</v>
      </c>
      <c r="E40" s="84">
        <v>0</v>
      </c>
      <c r="F40" s="84">
        <v>0</v>
      </c>
      <c r="G40" s="84"/>
      <c r="H40" s="84">
        <v>2313410</v>
      </c>
      <c r="I40" s="84">
        <v>65700</v>
      </c>
      <c r="J40" s="84">
        <v>0</v>
      </c>
      <c r="K40" s="52">
        <v>1109600</v>
      </c>
      <c r="L40" s="85">
        <v>0.47963828288111487</v>
      </c>
      <c r="M40" s="84">
        <v>1203810.1100000001</v>
      </c>
      <c r="N40" s="84">
        <v>65700</v>
      </c>
      <c r="O40" s="84"/>
      <c r="P40" s="52">
        <v>1109600</v>
      </c>
      <c r="Q40" s="85">
        <v>0.47963828288111487</v>
      </c>
      <c r="R40" s="84">
        <v>1203810.1100000001</v>
      </c>
      <c r="S40" s="85">
        <v>0.52036176466774164</v>
      </c>
      <c r="T40" s="84">
        <v>1043900</v>
      </c>
      <c r="U40" s="84">
        <v>65700</v>
      </c>
      <c r="V40" s="84">
        <v>1109600</v>
      </c>
      <c r="W40" s="85">
        <v>0.47963828288111487</v>
      </c>
      <c r="X40" s="84">
        <v>131400</v>
      </c>
      <c r="Y40" s="84">
        <v>1109600</v>
      </c>
      <c r="Z40" s="85">
        <v>0.47963828288111487</v>
      </c>
      <c r="AA40" s="86">
        <v>0</v>
      </c>
      <c r="AB40" s="88"/>
      <c r="AC40" s="88"/>
      <c r="AD40" s="88"/>
      <c r="AE40" s="88"/>
      <c r="AF40" s="50"/>
      <c r="AG40" s="98">
        <v>1203810</v>
      </c>
      <c r="AH40" s="98">
        <v>0</v>
      </c>
      <c r="AI40" s="98">
        <v>0</v>
      </c>
      <c r="AJ40" s="98">
        <v>0</v>
      </c>
    </row>
    <row r="41" spans="1:36" ht="16.5" thickBot="1" x14ac:dyDescent="0.3">
      <c r="A41" s="64" t="s">
        <v>93</v>
      </c>
      <c r="B41" s="65" t="s">
        <v>94</v>
      </c>
      <c r="C41" s="66">
        <v>17727312</v>
      </c>
      <c r="D41" s="66">
        <v>0</v>
      </c>
      <c r="E41" s="66">
        <v>0</v>
      </c>
      <c r="F41" s="66">
        <v>0</v>
      </c>
      <c r="G41" s="66">
        <v>0</v>
      </c>
      <c r="H41" s="66">
        <v>17727312</v>
      </c>
      <c r="I41" s="66">
        <v>502200</v>
      </c>
      <c r="J41" s="66">
        <v>0</v>
      </c>
      <c r="K41" s="66">
        <v>8751600</v>
      </c>
      <c r="L41" s="68">
        <v>0.49367890631134603</v>
      </c>
      <c r="M41" s="66">
        <v>8975712</v>
      </c>
      <c r="N41" s="66">
        <v>502200</v>
      </c>
      <c r="O41" s="66">
        <v>0</v>
      </c>
      <c r="P41" s="66">
        <v>8751600</v>
      </c>
      <c r="Q41" s="68">
        <v>0.49367890631134603</v>
      </c>
      <c r="R41" s="66">
        <v>8975712</v>
      </c>
      <c r="S41" s="68">
        <v>0.50632109368865397</v>
      </c>
      <c r="T41" s="66">
        <v>8249400</v>
      </c>
      <c r="U41" s="66">
        <v>502200</v>
      </c>
      <c r="V41" s="66">
        <v>8751600</v>
      </c>
      <c r="W41" s="67">
        <v>0.49367890631134603</v>
      </c>
      <c r="X41" s="66">
        <v>1004400</v>
      </c>
      <c r="Y41" s="66">
        <v>8751600</v>
      </c>
      <c r="Z41" s="76">
        <v>0.49367890631134603</v>
      </c>
      <c r="AA41" s="75">
        <v>0</v>
      </c>
      <c r="AB41" s="1"/>
      <c r="AC41" s="1"/>
      <c r="AD41" s="1"/>
      <c r="AE41" s="1"/>
      <c r="AF41" s="1"/>
      <c r="AG41" s="98">
        <v>8975712</v>
      </c>
      <c r="AH41" s="98">
        <v>0</v>
      </c>
      <c r="AI41" s="98">
        <v>0</v>
      </c>
      <c r="AJ41" s="98">
        <v>0</v>
      </c>
    </row>
    <row r="42" spans="1:36" ht="15.75" thickBot="1" x14ac:dyDescent="0.25">
      <c r="A42" s="87" t="s">
        <v>95</v>
      </c>
      <c r="B42" s="83" t="s">
        <v>94</v>
      </c>
      <c r="C42" s="84">
        <v>17727312</v>
      </c>
      <c r="D42" s="84">
        <v>0</v>
      </c>
      <c r="E42" s="84">
        <v>0</v>
      </c>
      <c r="F42" s="84">
        <v>0</v>
      </c>
      <c r="G42" s="84"/>
      <c r="H42" s="84">
        <v>17727312</v>
      </c>
      <c r="I42" s="84">
        <v>502200</v>
      </c>
      <c r="J42" s="84">
        <v>0</v>
      </c>
      <c r="K42" s="144">
        <v>8751600</v>
      </c>
      <c r="L42" s="85">
        <v>0.49367890631134603</v>
      </c>
      <c r="M42" s="84">
        <v>8975712</v>
      </c>
      <c r="N42" s="84">
        <v>502200</v>
      </c>
      <c r="O42" s="84"/>
      <c r="P42" s="84">
        <v>8751600</v>
      </c>
      <c r="Q42" s="85">
        <v>0.49367890631134603</v>
      </c>
      <c r="R42" s="84">
        <v>8975712</v>
      </c>
      <c r="S42" s="85">
        <v>0.50632109368865397</v>
      </c>
      <c r="T42" s="84">
        <v>8249400</v>
      </c>
      <c r="U42" s="84">
        <v>502200</v>
      </c>
      <c r="V42" s="84">
        <v>8751600</v>
      </c>
      <c r="W42" s="85">
        <v>0.49367890631134603</v>
      </c>
      <c r="X42" s="84">
        <v>1004400</v>
      </c>
      <c r="Y42" s="84">
        <v>8751600</v>
      </c>
      <c r="Z42" s="85">
        <v>0.49367890631134603</v>
      </c>
      <c r="AA42" s="86">
        <v>0</v>
      </c>
      <c r="AB42" s="88"/>
      <c r="AC42" s="88"/>
      <c r="AD42" s="88"/>
      <c r="AE42" s="88"/>
      <c r="AF42" s="50"/>
      <c r="AG42" s="98">
        <v>8975712</v>
      </c>
      <c r="AH42" s="98">
        <v>0</v>
      </c>
      <c r="AI42" s="98">
        <v>0</v>
      </c>
      <c r="AJ42" s="98">
        <v>0</v>
      </c>
    </row>
    <row r="43" spans="1:36" ht="15.75" x14ac:dyDescent="0.25">
      <c r="A43" s="69" t="s">
        <v>96</v>
      </c>
      <c r="B43" s="70" t="s">
        <v>97</v>
      </c>
      <c r="C43" s="71">
        <v>147093747</v>
      </c>
      <c r="D43" s="71">
        <v>0</v>
      </c>
      <c r="E43" s="71">
        <v>0</v>
      </c>
      <c r="F43" s="71">
        <v>0</v>
      </c>
      <c r="G43" s="71">
        <v>0</v>
      </c>
      <c r="H43" s="71">
        <v>147093747</v>
      </c>
      <c r="I43" s="71">
        <v>2724492</v>
      </c>
      <c r="J43" s="71">
        <v>0</v>
      </c>
      <c r="K43" s="11">
        <v>18010771</v>
      </c>
      <c r="L43" s="73">
        <v>0.12244416480871889</v>
      </c>
      <c r="M43" s="71">
        <v>129082976</v>
      </c>
      <c r="N43" s="71">
        <v>2724492</v>
      </c>
      <c r="O43" s="71">
        <v>0</v>
      </c>
      <c r="P43" s="71">
        <v>18010771</v>
      </c>
      <c r="Q43" s="73">
        <v>0.12244416480871889</v>
      </c>
      <c r="R43" s="71">
        <v>129082976</v>
      </c>
      <c r="S43" s="138">
        <v>0.87755583519128111</v>
      </c>
      <c r="T43" s="140">
        <v>14286279</v>
      </c>
      <c r="U43" s="21">
        <v>1224492</v>
      </c>
      <c r="V43" s="21">
        <v>15510771</v>
      </c>
      <c r="W43" s="20">
        <v>0.17420833333333333</v>
      </c>
      <c r="X43" s="21">
        <v>1224492</v>
      </c>
      <c r="Y43" s="21">
        <v>15510771</v>
      </c>
      <c r="Z43" s="38">
        <v>0.10544820100340499</v>
      </c>
      <c r="AA43" s="24">
        <v>2500000</v>
      </c>
      <c r="AB43" s="1"/>
      <c r="AC43" s="1"/>
      <c r="AD43" s="1"/>
      <c r="AE43" s="1"/>
      <c r="AF43" s="1"/>
      <c r="AG43" s="98">
        <v>129082976</v>
      </c>
      <c r="AH43" s="98">
        <v>0</v>
      </c>
      <c r="AI43" s="98">
        <v>2500000</v>
      </c>
      <c r="AJ43" s="98">
        <v>0</v>
      </c>
    </row>
    <row r="44" spans="1:36" ht="16.5" thickBot="1" x14ac:dyDescent="0.3">
      <c r="A44" s="58" t="s">
        <v>98</v>
      </c>
      <c r="B44" s="59" t="s">
        <v>99</v>
      </c>
      <c r="C44" s="60">
        <v>45000000</v>
      </c>
      <c r="D44" s="60">
        <v>0</v>
      </c>
      <c r="E44" s="60">
        <v>0</v>
      </c>
      <c r="F44" s="60">
        <v>0</v>
      </c>
      <c r="G44" s="60">
        <v>0</v>
      </c>
      <c r="H44" s="60">
        <v>45000000</v>
      </c>
      <c r="I44" s="60">
        <v>1500000</v>
      </c>
      <c r="J44" s="60">
        <v>0</v>
      </c>
      <c r="K44" s="11">
        <v>4113125</v>
      </c>
      <c r="L44" s="62">
        <v>9.1402777777777777E-2</v>
      </c>
      <c r="M44" s="60">
        <v>40886875</v>
      </c>
      <c r="N44" s="60">
        <v>1500000</v>
      </c>
      <c r="O44" s="60">
        <v>0</v>
      </c>
      <c r="P44" s="60">
        <v>4113125</v>
      </c>
      <c r="Q44" s="62">
        <v>9.1402777777777777E-2</v>
      </c>
      <c r="R44" s="60">
        <v>40886875</v>
      </c>
      <c r="S44" s="139">
        <v>0.90859722222222217</v>
      </c>
      <c r="T44" s="141">
        <v>2613125</v>
      </c>
      <c r="U44" s="36">
        <v>0</v>
      </c>
      <c r="V44" s="36">
        <v>2613125</v>
      </c>
      <c r="W44" s="37">
        <v>0.17420833333333333</v>
      </c>
      <c r="X44" s="36">
        <v>0</v>
      </c>
      <c r="Y44" s="36">
        <v>2613125</v>
      </c>
      <c r="Z44" s="40">
        <v>5.8069444444444444E-2</v>
      </c>
      <c r="AA44" s="26">
        <v>1500000</v>
      </c>
      <c r="AB44" s="1"/>
      <c r="AC44" s="1"/>
      <c r="AD44" s="1"/>
      <c r="AE44" s="1"/>
      <c r="AF44" s="1"/>
      <c r="AG44" s="98">
        <v>40886875</v>
      </c>
      <c r="AH44" s="98">
        <v>0</v>
      </c>
      <c r="AI44" s="98">
        <v>1500000</v>
      </c>
      <c r="AJ44" s="98">
        <v>0</v>
      </c>
    </row>
    <row r="45" spans="1:36" x14ac:dyDescent="0.2">
      <c r="A45" s="80" t="s">
        <v>100</v>
      </c>
      <c r="B45" s="81" t="s">
        <v>101</v>
      </c>
      <c r="C45" s="77">
        <v>15000000</v>
      </c>
      <c r="D45" s="77"/>
      <c r="E45" s="77">
        <v>0</v>
      </c>
      <c r="F45" s="77">
        <v>0</v>
      </c>
      <c r="G45" s="77"/>
      <c r="H45" s="77">
        <v>15000000</v>
      </c>
      <c r="I45" s="77">
        <v>1500000</v>
      </c>
      <c r="J45" s="77"/>
      <c r="K45" s="13">
        <v>4113125</v>
      </c>
      <c r="L45" s="78">
        <v>0.27420833333333333</v>
      </c>
      <c r="M45" s="77">
        <v>10886875</v>
      </c>
      <c r="N45" s="77">
        <v>1500000</v>
      </c>
      <c r="O45" s="77"/>
      <c r="P45" s="3">
        <v>4113125</v>
      </c>
      <c r="Q45" s="78">
        <v>0.27420833333333333</v>
      </c>
      <c r="R45" s="77">
        <v>10886875</v>
      </c>
      <c r="S45" s="78">
        <v>0.72579166666666661</v>
      </c>
      <c r="T45" s="13">
        <v>2613125</v>
      </c>
      <c r="U45" s="13"/>
      <c r="V45" s="13">
        <v>2613125</v>
      </c>
      <c r="W45" s="43">
        <v>0.17420833333333333</v>
      </c>
      <c r="X45" s="13"/>
      <c r="Y45" s="13">
        <v>2613125</v>
      </c>
      <c r="Z45" s="43">
        <v>0.17420833333333333</v>
      </c>
      <c r="AA45" s="13">
        <v>1500000</v>
      </c>
      <c r="AB45" s="88"/>
      <c r="AC45" s="88"/>
      <c r="AD45" s="88"/>
      <c r="AE45" s="88"/>
      <c r="AF45" s="50"/>
      <c r="AG45" s="98">
        <v>10886875</v>
      </c>
      <c r="AH45" s="98">
        <v>0</v>
      </c>
      <c r="AI45" s="98">
        <v>1500000</v>
      </c>
      <c r="AJ45" s="98">
        <v>0</v>
      </c>
    </row>
    <row r="46" spans="1:36" x14ac:dyDescent="0.2">
      <c r="A46" s="6" t="s">
        <v>102</v>
      </c>
      <c r="B46" s="2" t="s">
        <v>103</v>
      </c>
      <c r="C46" s="3">
        <v>20000000</v>
      </c>
      <c r="D46" s="3">
        <v>0</v>
      </c>
      <c r="E46" s="3"/>
      <c r="F46" s="3">
        <v>0</v>
      </c>
      <c r="G46" s="3"/>
      <c r="H46" s="3">
        <v>20000000</v>
      </c>
      <c r="I46" s="3"/>
      <c r="J46" s="3">
        <v>0</v>
      </c>
      <c r="K46" s="13">
        <v>0</v>
      </c>
      <c r="L46" s="44">
        <v>0</v>
      </c>
      <c r="M46" s="3">
        <v>20000000</v>
      </c>
      <c r="N46" s="3"/>
      <c r="O46" s="3">
        <v>0</v>
      </c>
      <c r="P46" s="3">
        <v>0</v>
      </c>
      <c r="Q46" s="44">
        <v>0</v>
      </c>
      <c r="R46" s="3">
        <v>20000000</v>
      </c>
      <c r="S46" s="44">
        <v>1</v>
      </c>
      <c r="T46" s="13">
        <v>0</v>
      </c>
      <c r="U46" s="3">
        <v>0</v>
      </c>
      <c r="V46" s="13">
        <v>0</v>
      </c>
      <c r="W46" s="44">
        <v>0</v>
      </c>
      <c r="X46" s="3">
        <v>0</v>
      </c>
      <c r="Y46" s="13">
        <v>0</v>
      </c>
      <c r="Z46" s="44">
        <v>0</v>
      </c>
      <c r="AA46" s="3">
        <v>0</v>
      </c>
      <c r="AB46" s="88"/>
      <c r="AC46" s="88"/>
      <c r="AD46" s="88"/>
      <c r="AE46" s="88"/>
      <c r="AF46" s="50"/>
      <c r="AG46" s="98">
        <v>20000000</v>
      </c>
      <c r="AH46" s="98">
        <v>0</v>
      </c>
      <c r="AI46" s="98">
        <v>0</v>
      </c>
      <c r="AJ46" s="98">
        <v>0</v>
      </c>
    </row>
    <row r="47" spans="1:36" ht="15.75" thickBot="1" x14ac:dyDescent="0.25">
      <c r="A47" s="46" t="s">
        <v>104</v>
      </c>
      <c r="B47" s="5" t="s">
        <v>105</v>
      </c>
      <c r="C47" s="10">
        <v>10000000</v>
      </c>
      <c r="D47" s="10">
        <v>0</v>
      </c>
      <c r="E47" s="10">
        <v>0</v>
      </c>
      <c r="F47" s="10">
        <v>0</v>
      </c>
      <c r="G47" s="10"/>
      <c r="H47" s="10">
        <v>10000000</v>
      </c>
      <c r="I47" s="10"/>
      <c r="J47" s="10">
        <v>0</v>
      </c>
      <c r="K47" s="13">
        <v>0</v>
      </c>
      <c r="L47" s="47">
        <v>0</v>
      </c>
      <c r="M47" s="10">
        <v>10000000</v>
      </c>
      <c r="N47" s="10"/>
      <c r="O47" s="10">
        <v>0</v>
      </c>
      <c r="P47" s="3">
        <v>0</v>
      </c>
      <c r="Q47" s="47">
        <v>0</v>
      </c>
      <c r="R47" s="10">
        <v>10000000</v>
      </c>
      <c r="S47" s="47">
        <v>1</v>
      </c>
      <c r="T47" s="13">
        <v>0</v>
      </c>
      <c r="U47" s="10">
        <v>0</v>
      </c>
      <c r="V47" s="13">
        <v>0</v>
      </c>
      <c r="W47" s="47">
        <v>0</v>
      </c>
      <c r="X47" s="3">
        <v>0</v>
      </c>
      <c r="Y47" s="13">
        <v>0</v>
      </c>
      <c r="Z47" s="44">
        <v>0</v>
      </c>
      <c r="AA47" s="3">
        <v>0</v>
      </c>
      <c r="AB47" s="88"/>
      <c r="AC47" s="88"/>
      <c r="AD47" s="88"/>
      <c r="AE47" s="88"/>
      <c r="AF47" s="50"/>
      <c r="AG47" s="98">
        <v>10000000</v>
      </c>
      <c r="AH47" s="98">
        <v>0</v>
      </c>
      <c r="AI47" s="98">
        <v>0</v>
      </c>
      <c r="AJ47" s="98">
        <v>0</v>
      </c>
    </row>
    <row r="48" spans="1:36" ht="16.5" thickBot="1" x14ac:dyDescent="0.3">
      <c r="A48" s="64" t="s">
        <v>106</v>
      </c>
      <c r="B48" s="65" t="s">
        <v>107</v>
      </c>
      <c r="C48" s="66">
        <v>102093747</v>
      </c>
      <c r="D48" s="66">
        <v>0</v>
      </c>
      <c r="E48" s="66">
        <v>0</v>
      </c>
      <c r="F48" s="66">
        <v>0</v>
      </c>
      <c r="G48" s="66">
        <v>0</v>
      </c>
      <c r="H48" s="66">
        <v>102093747</v>
      </c>
      <c r="I48" s="66">
        <v>1224492</v>
      </c>
      <c r="J48" s="111">
        <v>0</v>
      </c>
      <c r="K48" s="113">
        <v>13897646</v>
      </c>
      <c r="L48" s="112">
        <v>0.13612631927399041</v>
      </c>
      <c r="M48" s="66">
        <v>88196101</v>
      </c>
      <c r="N48" s="66">
        <v>1224492</v>
      </c>
      <c r="O48" s="111">
        <v>0</v>
      </c>
      <c r="P48" s="113">
        <v>13897646</v>
      </c>
      <c r="Q48" s="112">
        <v>0.13612631927399041</v>
      </c>
      <c r="R48" s="66">
        <v>88196101</v>
      </c>
      <c r="S48" s="68">
        <v>0.86387368072600956</v>
      </c>
      <c r="T48" s="11">
        <v>11673154</v>
      </c>
      <c r="U48" s="66">
        <v>1224492</v>
      </c>
      <c r="V48" s="66">
        <v>12897646</v>
      </c>
      <c r="W48" s="125">
        <v>1.3118021977300043</v>
      </c>
      <c r="X48" s="111">
        <v>1224492</v>
      </c>
      <c r="Y48" s="130">
        <v>12897646</v>
      </c>
      <c r="Z48" s="112">
        <v>0.12633140010034111</v>
      </c>
      <c r="AA48" s="75">
        <v>1000000</v>
      </c>
      <c r="AB48" s="1"/>
      <c r="AC48" s="1"/>
      <c r="AD48" s="1"/>
      <c r="AE48" s="1"/>
      <c r="AF48" s="1"/>
      <c r="AG48" s="98">
        <v>88196101</v>
      </c>
      <c r="AH48" s="98">
        <v>0</v>
      </c>
      <c r="AI48" s="98">
        <v>1000000</v>
      </c>
      <c r="AJ48" s="98">
        <v>0</v>
      </c>
    </row>
    <row r="49" spans="1:36" ht="15.75" thickBot="1" x14ac:dyDescent="0.25">
      <c r="A49" s="80" t="s">
        <v>108</v>
      </c>
      <c r="B49" s="81" t="s">
        <v>109</v>
      </c>
      <c r="C49" s="77">
        <v>10000000</v>
      </c>
      <c r="D49" s="77">
        <v>0</v>
      </c>
      <c r="E49" s="77">
        <v>0</v>
      </c>
      <c r="F49" s="77">
        <v>0</v>
      </c>
      <c r="G49" s="77"/>
      <c r="H49" s="77">
        <v>10000000</v>
      </c>
      <c r="I49" s="77"/>
      <c r="J49" s="77">
        <v>0</v>
      </c>
      <c r="K49" s="13">
        <v>0</v>
      </c>
      <c r="L49" s="78">
        <v>0</v>
      </c>
      <c r="M49" s="77">
        <v>10000000</v>
      </c>
      <c r="N49" s="77"/>
      <c r="O49" s="77">
        <v>0</v>
      </c>
      <c r="P49" s="13">
        <v>0</v>
      </c>
      <c r="Q49" s="78">
        <v>0</v>
      </c>
      <c r="R49" s="77">
        <v>10000000</v>
      </c>
      <c r="S49" s="78">
        <v>0</v>
      </c>
      <c r="T49" s="3">
        <v>0</v>
      </c>
      <c r="U49" s="77">
        <v>0</v>
      </c>
      <c r="V49" s="3">
        <v>0</v>
      </c>
      <c r="W49" s="78">
        <v>0</v>
      </c>
      <c r="X49" s="77">
        <v>0</v>
      </c>
      <c r="Y49" s="13">
        <v>0</v>
      </c>
      <c r="Z49" s="78">
        <v>0</v>
      </c>
      <c r="AA49" s="3">
        <v>0</v>
      </c>
      <c r="AB49" s="88"/>
      <c r="AC49" s="88"/>
      <c r="AD49" s="88"/>
      <c r="AE49" s="88"/>
      <c r="AF49" s="50"/>
      <c r="AG49" s="98">
        <v>10000000</v>
      </c>
      <c r="AH49" s="98">
        <v>0</v>
      </c>
      <c r="AI49" s="98">
        <v>0</v>
      </c>
      <c r="AJ49" s="98">
        <v>0</v>
      </c>
    </row>
    <row r="50" spans="1:36" ht="15.75" thickBot="1" x14ac:dyDescent="0.25">
      <c r="A50" s="6" t="s">
        <v>110</v>
      </c>
      <c r="B50" s="2" t="s">
        <v>111</v>
      </c>
      <c r="C50" s="77">
        <v>10000000</v>
      </c>
      <c r="D50" s="3">
        <v>0</v>
      </c>
      <c r="E50" s="3">
        <v>0</v>
      </c>
      <c r="F50" s="3">
        <v>0</v>
      </c>
      <c r="G50" s="3"/>
      <c r="H50" s="3">
        <v>10000000</v>
      </c>
      <c r="I50" s="3"/>
      <c r="J50" s="3">
        <v>0</v>
      </c>
      <c r="K50" s="13">
        <v>0</v>
      </c>
      <c r="L50" s="44">
        <v>0</v>
      </c>
      <c r="M50" s="3">
        <v>10000000</v>
      </c>
      <c r="N50" s="3"/>
      <c r="O50" s="3">
        <v>0</v>
      </c>
      <c r="P50" s="13">
        <v>0</v>
      </c>
      <c r="Q50" s="44">
        <v>0</v>
      </c>
      <c r="R50" s="3">
        <v>10000000</v>
      </c>
      <c r="S50" s="44">
        <v>0</v>
      </c>
      <c r="T50" s="3">
        <v>0</v>
      </c>
      <c r="U50" s="3"/>
      <c r="V50" s="3">
        <v>0</v>
      </c>
      <c r="W50" s="44">
        <v>0</v>
      </c>
      <c r="X50" s="3"/>
      <c r="Y50" s="13">
        <v>0</v>
      </c>
      <c r="Z50" s="44">
        <v>0</v>
      </c>
      <c r="AA50" s="3">
        <v>0</v>
      </c>
      <c r="AB50" s="88"/>
      <c r="AC50" s="88"/>
      <c r="AD50" s="88"/>
      <c r="AE50" s="88"/>
      <c r="AF50" s="50"/>
      <c r="AG50" s="98">
        <v>10000000</v>
      </c>
      <c r="AH50" s="98">
        <v>0</v>
      </c>
      <c r="AI50" s="98">
        <v>0</v>
      </c>
      <c r="AJ50" s="98">
        <v>0</v>
      </c>
    </row>
    <row r="51" spans="1:36" x14ac:dyDescent="0.2">
      <c r="A51" s="6" t="s">
        <v>112</v>
      </c>
      <c r="B51" s="2" t="s">
        <v>113</v>
      </c>
      <c r="C51" s="77">
        <v>10000000</v>
      </c>
      <c r="D51" s="3">
        <v>0</v>
      </c>
      <c r="E51" s="123"/>
      <c r="F51" s="3">
        <v>0</v>
      </c>
      <c r="G51" s="3"/>
      <c r="H51" s="3">
        <v>10000000</v>
      </c>
      <c r="I51" s="3"/>
      <c r="J51" s="3"/>
      <c r="K51" s="13">
        <v>1000000</v>
      </c>
      <c r="L51" s="44">
        <v>0.1</v>
      </c>
      <c r="M51" s="3">
        <v>9000000</v>
      </c>
      <c r="N51" s="3"/>
      <c r="O51" s="3"/>
      <c r="P51" s="13">
        <v>1000000</v>
      </c>
      <c r="Q51" s="44">
        <v>0.1</v>
      </c>
      <c r="R51" s="3">
        <v>9000000</v>
      </c>
      <c r="S51" s="44">
        <v>0.9</v>
      </c>
      <c r="T51" s="3">
        <v>0</v>
      </c>
      <c r="U51" s="3"/>
      <c r="V51" s="3">
        <v>0</v>
      </c>
      <c r="W51" s="44">
        <v>0</v>
      </c>
      <c r="X51" s="3"/>
      <c r="Y51" s="13">
        <v>0</v>
      </c>
      <c r="Z51" s="44">
        <v>0</v>
      </c>
      <c r="AA51" s="3">
        <v>1000000</v>
      </c>
      <c r="AB51" s="88"/>
      <c r="AC51" s="88"/>
      <c r="AD51" s="88"/>
      <c r="AE51" s="88"/>
      <c r="AF51" s="50"/>
      <c r="AG51" s="98">
        <v>9000000</v>
      </c>
      <c r="AH51" s="98">
        <v>0</v>
      </c>
      <c r="AI51" s="98">
        <v>1000000</v>
      </c>
      <c r="AJ51" s="98">
        <v>0</v>
      </c>
    </row>
    <row r="52" spans="1:36" x14ac:dyDescent="0.2">
      <c r="A52" s="6" t="s">
        <v>114</v>
      </c>
      <c r="B52" s="2" t="s">
        <v>115</v>
      </c>
      <c r="C52" s="3">
        <v>3000000</v>
      </c>
      <c r="D52" s="123"/>
      <c r="E52" s="123"/>
      <c r="F52" s="123">
        <v>0</v>
      </c>
      <c r="G52" s="123">
        <v>0</v>
      </c>
      <c r="H52" s="3">
        <v>3000000</v>
      </c>
      <c r="I52" s="3">
        <v>213596</v>
      </c>
      <c r="J52" s="123">
        <v>0</v>
      </c>
      <c r="K52" s="13">
        <v>1588949</v>
      </c>
      <c r="L52" s="44">
        <v>0.52964966666666669</v>
      </c>
      <c r="M52" s="3">
        <v>1411051</v>
      </c>
      <c r="N52" s="3">
        <v>213596</v>
      </c>
      <c r="O52" s="3"/>
      <c r="P52" s="13">
        <v>1588949</v>
      </c>
      <c r="Q52" s="44">
        <v>0.52964966666666669</v>
      </c>
      <c r="R52" s="3">
        <v>1411051</v>
      </c>
      <c r="S52" s="44">
        <v>0.47035033333333331</v>
      </c>
      <c r="T52" s="3">
        <v>1375353</v>
      </c>
      <c r="U52" s="3">
        <v>213596</v>
      </c>
      <c r="V52" s="3">
        <v>1588949</v>
      </c>
      <c r="W52" s="44">
        <v>0.52964966666666669</v>
      </c>
      <c r="X52" s="3">
        <v>213596</v>
      </c>
      <c r="Y52" s="13">
        <v>1588949</v>
      </c>
      <c r="Z52" s="44">
        <v>0.52964966666666669</v>
      </c>
      <c r="AA52" s="3">
        <v>0</v>
      </c>
      <c r="AB52" s="88"/>
      <c r="AC52" s="88"/>
      <c r="AD52" s="88"/>
      <c r="AE52" s="88"/>
      <c r="AF52" s="124"/>
      <c r="AG52" s="98">
        <v>1411051</v>
      </c>
      <c r="AH52" s="98">
        <v>0</v>
      </c>
      <c r="AI52" s="98">
        <v>0</v>
      </c>
      <c r="AJ52" s="98">
        <v>0</v>
      </c>
    </row>
    <row r="53" spans="1:36" x14ac:dyDescent="0.2">
      <c r="A53" s="6" t="s">
        <v>116</v>
      </c>
      <c r="B53" s="2" t="s">
        <v>117</v>
      </c>
      <c r="C53" s="3">
        <v>25000000</v>
      </c>
      <c r="D53" s="3"/>
      <c r="E53" s="3">
        <v>0</v>
      </c>
      <c r="F53" s="3">
        <v>0</v>
      </c>
      <c r="G53" s="3"/>
      <c r="H53" s="3">
        <v>25000000</v>
      </c>
      <c r="I53" s="3">
        <v>416724</v>
      </c>
      <c r="J53" s="3">
        <v>0</v>
      </c>
      <c r="K53" s="13">
        <v>8661349</v>
      </c>
      <c r="L53" s="44">
        <v>0.34645396000000001</v>
      </c>
      <c r="M53" s="3">
        <v>16338651</v>
      </c>
      <c r="N53" s="3">
        <v>416724</v>
      </c>
      <c r="O53" s="3"/>
      <c r="P53" s="13">
        <v>8661349</v>
      </c>
      <c r="Q53" s="44">
        <v>0.34645396000000001</v>
      </c>
      <c r="R53" s="3">
        <v>16338651</v>
      </c>
      <c r="S53" s="44">
        <v>0.65354604000000005</v>
      </c>
      <c r="T53" s="3">
        <v>8244625</v>
      </c>
      <c r="U53" s="3">
        <v>416724</v>
      </c>
      <c r="V53" s="3">
        <v>8661349</v>
      </c>
      <c r="W53" s="44">
        <v>0.34645396000000001</v>
      </c>
      <c r="X53" s="3">
        <v>416724</v>
      </c>
      <c r="Y53" s="13">
        <v>8661349</v>
      </c>
      <c r="Z53" s="44">
        <v>0.34645396000000001</v>
      </c>
      <c r="AA53" s="3">
        <v>0</v>
      </c>
      <c r="AB53" s="88"/>
      <c r="AC53" s="88"/>
      <c r="AD53" s="88"/>
      <c r="AE53" s="88"/>
      <c r="AF53" s="50"/>
      <c r="AG53" s="98">
        <v>16338651</v>
      </c>
      <c r="AH53" s="98">
        <v>0</v>
      </c>
      <c r="AI53" s="98">
        <v>0</v>
      </c>
      <c r="AJ53" s="98">
        <v>0</v>
      </c>
    </row>
    <row r="54" spans="1:36" x14ac:dyDescent="0.2">
      <c r="A54" s="6" t="s">
        <v>118</v>
      </c>
      <c r="B54" s="2" t="s">
        <v>119</v>
      </c>
      <c r="C54" s="3">
        <v>5000000</v>
      </c>
      <c r="D54" s="3">
        <v>0</v>
      </c>
      <c r="E54" s="3">
        <v>0</v>
      </c>
      <c r="F54" s="3">
        <v>0</v>
      </c>
      <c r="G54" s="3"/>
      <c r="H54" s="3">
        <v>5000000</v>
      </c>
      <c r="I54" s="3"/>
      <c r="J54" s="3">
        <v>0</v>
      </c>
      <c r="K54" s="13">
        <v>0</v>
      </c>
      <c r="L54" s="44">
        <v>0</v>
      </c>
      <c r="M54" s="3">
        <v>5000000</v>
      </c>
      <c r="N54" s="3"/>
      <c r="O54" s="3"/>
      <c r="P54" s="13">
        <v>0</v>
      </c>
      <c r="Q54" s="44">
        <v>0</v>
      </c>
      <c r="R54" s="3">
        <v>5000000</v>
      </c>
      <c r="S54" s="44">
        <v>1</v>
      </c>
      <c r="T54" s="3">
        <v>0</v>
      </c>
      <c r="U54" s="3"/>
      <c r="V54" s="3">
        <v>0</v>
      </c>
      <c r="W54" s="44">
        <v>0</v>
      </c>
      <c r="X54" s="3"/>
      <c r="Y54" s="13">
        <v>0</v>
      </c>
      <c r="Z54" s="44">
        <v>0</v>
      </c>
      <c r="AA54" s="3">
        <v>0</v>
      </c>
      <c r="AB54" s="88"/>
      <c r="AC54" s="88"/>
      <c r="AD54" s="88"/>
      <c r="AE54" s="88"/>
      <c r="AF54" s="50"/>
      <c r="AG54" s="98">
        <v>5000000</v>
      </c>
      <c r="AH54" s="98">
        <v>0</v>
      </c>
      <c r="AI54" s="98">
        <v>0</v>
      </c>
      <c r="AJ54" s="98">
        <v>0</v>
      </c>
    </row>
    <row r="55" spans="1:36" x14ac:dyDescent="0.2">
      <c r="A55" s="45" t="s">
        <v>120</v>
      </c>
      <c r="B55" s="4" t="s">
        <v>121</v>
      </c>
      <c r="C55" s="3">
        <v>5000000</v>
      </c>
      <c r="D55" s="14">
        <v>0</v>
      </c>
      <c r="E55" s="14">
        <v>0</v>
      </c>
      <c r="F55" s="14">
        <v>0</v>
      </c>
      <c r="G55" s="14"/>
      <c r="H55" s="14">
        <v>5000000</v>
      </c>
      <c r="I55" s="14">
        <v>219500</v>
      </c>
      <c r="J55" s="14">
        <v>0</v>
      </c>
      <c r="K55" s="13">
        <v>1920703</v>
      </c>
      <c r="L55" s="107">
        <v>0.3841406</v>
      </c>
      <c r="M55" s="14">
        <v>3079297</v>
      </c>
      <c r="N55" s="14">
        <v>219500</v>
      </c>
      <c r="O55" s="14"/>
      <c r="P55" s="13">
        <v>1920703</v>
      </c>
      <c r="Q55" s="107">
        <v>0.3841406</v>
      </c>
      <c r="R55" s="14">
        <v>3079297</v>
      </c>
      <c r="S55" s="107">
        <v>0.61585939999999995</v>
      </c>
      <c r="T55" s="3">
        <v>1701203</v>
      </c>
      <c r="U55" s="14">
        <v>219500</v>
      </c>
      <c r="V55" s="3">
        <v>1920703</v>
      </c>
      <c r="W55" s="107">
        <v>0.3841406</v>
      </c>
      <c r="X55" s="14">
        <v>219500</v>
      </c>
      <c r="Y55" s="13">
        <v>1920703</v>
      </c>
      <c r="Z55" s="107">
        <v>0.3841406</v>
      </c>
      <c r="AA55" s="3">
        <v>0</v>
      </c>
      <c r="AB55" s="88"/>
      <c r="AC55" s="88"/>
      <c r="AD55" s="88"/>
      <c r="AE55" s="88"/>
      <c r="AF55" s="50"/>
      <c r="AG55" s="98">
        <v>3079297</v>
      </c>
      <c r="AH55" s="98">
        <v>0</v>
      </c>
      <c r="AI55" s="98">
        <v>0</v>
      </c>
      <c r="AJ55" s="98">
        <v>0</v>
      </c>
    </row>
    <row r="56" spans="1:36" x14ac:dyDescent="0.2">
      <c r="A56" s="2" t="s">
        <v>122</v>
      </c>
      <c r="B56" s="2" t="s">
        <v>123</v>
      </c>
      <c r="C56" s="3">
        <v>14093747</v>
      </c>
      <c r="D56" s="3">
        <v>0</v>
      </c>
      <c r="E56" s="3"/>
      <c r="F56" s="3">
        <v>0</v>
      </c>
      <c r="G56" s="3"/>
      <c r="H56" s="3">
        <v>14093747</v>
      </c>
      <c r="I56" s="3">
        <v>374672</v>
      </c>
      <c r="J56" s="3">
        <v>0</v>
      </c>
      <c r="K56" s="13">
        <v>726645</v>
      </c>
      <c r="L56" s="44">
        <v>5.1557971063337524E-2</v>
      </c>
      <c r="M56" s="3">
        <v>13367102</v>
      </c>
      <c r="N56" s="3">
        <v>374672</v>
      </c>
      <c r="O56" s="3"/>
      <c r="P56" s="13">
        <v>726645</v>
      </c>
      <c r="Q56" s="44">
        <v>5.1557971063337524E-2</v>
      </c>
      <c r="R56" s="3">
        <v>13367102</v>
      </c>
      <c r="S56" s="44">
        <v>0.94844202893666252</v>
      </c>
      <c r="T56" s="3">
        <v>351973</v>
      </c>
      <c r="U56" s="3">
        <v>374672</v>
      </c>
      <c r="V56" s="3">
        <v>726645</v>
      </c>
      <c r="W56" s="44">
        <v>5.1557971063337524E-2</v>
      </c>
      <c r="X56" s="3">
        <v>374672</v>
      </c>
      <c r="Y56" s="13">
        <v>726645</v>
      </c>
      <c r="Z56" s="44">
        <v>5.1557971063337524E-2</v>
      </c>
      <c r="AA56" s="3">
        <v>0</v>
      </c>
      <c r="AB56" s="88"/>
      <c r="AC56" s="88"/>
      <c r="AD56" s="88"/>
      <c r="AE56" s="88"/>
      <c r="AF56" s="50"/>
      <c r="AG56" s="98">
        <v>13367102</v>
      </c>
      <c r="AH56" s="98">
        <v>0</v>
      </c>
      <c r="AI56" s="98">
        <v>0</v>
      </c>
      <c r="AJ56" s="98">
        <v>0</v>
      </c>
    </row>
    <row r="57" spans="1:36" x14ac:dyDescent="0.2">
      <c r="A57" s="2" t="s">
        <v>124</v>
      </c>
      <c r="B57" s="2" t="s">
        <v>125</v>
      </c>
      <c r="C57" s="3">
        <v>20000000</v>
      </c>
      <c r="D57" s="3"/>
      <c r="E57" s="3"/>
      <c r="F57" s="3"/>
      <c r="G57" s="3"/>
      <c r="H57" s="3">
        <v>20000000</v>
      </c>
      <c r="I57" s="3"/>
      <c r="J57" s="3"/>
      <c r="K57" s="13">
        <v>0</v>
      </c>
      <c r="L57" s="44">
        <v>0</v>
      </c>
      <c r="M57" s="3">
        <v>20000000</v>
      </c>
      <c r="N57" s="3"/>
      <c r="O57" s="3">
        <v>0</v>
      </c>
      <c r="P57" s="13">
        <v>0</v>
      </c>
      <c r="Q57" s="44">
        <v>0</v>
      </c>
      <c r="R57" s="3">
        <v>20000000</v>
      </c>
      <c r="S57" s="44">
        <v>1</v>
      </c>
      <c r="T57" s="3">
        <v>0</v>
      </c>
      <c r="U57" s="3"/>
      <c r="V57" s="3">
        <v>0</v>
      </c>
      <c r="W57" s="44">
        <v>0</v>
      </c>
      <c r="X57" s="3"/>
      <c r="Y57" s="13">
        <v>0</v>
      </c>
      <c r="Z57" s="44">
        <v>0</v>
      </c>
      <c r="AA57" s="3">
        <v>0</v>
      </c>
      <c r="AB57" s="88"/>
      <c r="AC57" s="88"/>
      <c r="AD57" s="88"/>
      <c r="AE57" s="88"/>
      <c r="AF57" s="50"/>
      <c r="AG57" s="98">
        <v>20000000</v>
      </c>
      <c r="AH57" s="98">
        <v>0</v>
      </c>
      <c r="AI57" s="98">
        <v>0</v>
      </c>
      <c r="AJ57" s="98">
        <v>0</v>
      </c>
    </row>
    <row r="58" spans="1:36" ht="15.75" x14ac:dyDescent="0.25">
      <c r="A58" s="69" t="s">
        <v>126</v>
      </c>
      <c r="B58" s="70" t="s">
        <v>127</v>
      </c>
      <c r="C58" s="71">
        <v>100500000</v>
      </c>
      <c r="D58" s="71">
        <v>0</v>
      </c>
      <c r="E58" s="71">
        <v>0</v>
      </c>
      <c r="F58" s="71">
        <v>0</v>
      </c>
      <c r="G58" s="71">
        <v>0</v>
      </c>
      <c r="H58" s="71">
        <v>100500000</v>
      </c>
      <c r="I58" s="71">
        <v>0</v>
      </c>
      <c r="J58" s="71">
        <v>0</v>
      </c>
      <c r="K58" s="71">
        <v>1220000</v>
      </c>
      <c r="L58" s="73">
        <v>1.2139303482587065E-2</v>
      </c>
      <c r="M58" s="71">
        <v>99280000</v>
      </c>
      <c r="N58" s="71">
        <v>0</v>
      </c>
      <c r="O58" s="71">
        <v>0</v>
      </c>
      <c r="P58" s="71">
        <v>1220000</v>
      </c>
      <c r="Q58" s="73">
        <v>1.2139303482587065E-2</v>
      </c>
      <c r="R58" s="71">
        <v>99280000</v>
      </c>
      <c r="S58" s="73">
        <v>0.98786069651741293</v>
      </c>
      <c r="T58" s="71">
        <v>1220000</v>
      </c>
      <c r="U58" s="71">
        <v>0</v>
      </c>
      <c r="V58" s="71">
        <v>1220000</v>
      </c>
      <c r="W58" s="72">
        <v>1.0144</v>
      </c>
      <c r="X58" s="71">
        <v>0</v>
      </c>
      <c r="Y58" s="71">
        <v>1220000</v>
      </c>
      <c r="Z58" s="73">
        <v>1.2139303482587065E-2</v>
      </c>
      <c r="AA58" s="74">
        <v>0</v>
      </c>
      <c r="AB58" s="1"/>
      <c r="AC58" s="1"/>
      <c r="AD58" s="1"/>
      <c r="AE58" s="1"/>
      <c r="AF58" s="1"/>
      <c r="AG58" s="98">
        <v>99280000</v>
      </c>
      <c r="AH58" s="98">
        <v>0</v>
      </c>
      <c r="AI58" s="98">
        <v>0</v>
      </c>
      <c r="AJ58" s="98">
        <v>0</v>
      </c>
    </row>
    <row r="59" spans="1:36" ht="15.75" x14ac:dyDescent="0.25">
      <c r="A59" s="58" t="s">
        <v>128</v>
      </c>
      <c r="B59" s="59" t="s">
        <v>129</v>
      </c>
      <c r="C59" s="60">
        <v>100500000</v>
      </c>
      <c r="D59" s="60">
        <v>0</v>
      </c>
      <c r="E59" s="60">
        <v>0</v>
      </c>
      <c r="F59" s="60">
        <v>0</v>
      </c>
      <c r="G59" s="60">
        <v>0</v>
      </c>
      <c r="H59" s="60">
        <v>100500000</v>
      </c>
      <c r="I59" s="60">
        <v>0</v>
      </c>
      <c r="J59" s="60">
        <v>0</v>
      </c>
      <c r="K59" s="60">
        <v>1220000</v>
      </c>
      <c r="L59" s="62">
        <v>1.2139303482587065E-2</v>
      </c>
      <c r="M59" s="60">
        <v>99280000</v>
      </c>
      <c r="N59" s="60">
        <v>0</v>
      </c>
      <c r="O59" s="60">
        <v>0</v>
      </c>
      <c r="P59" s="60">
        <v>1220000</v>
      </c>
      <c r="Q59" s="62">
        <v>1.2139303482587065E-2</v>
      </c>
      <c r="R59" s="60">
        <v>99280000</v>
      </c>
      <c r="S59" s="62">
        <v>0.98786069651741293</v>
      </c>
      <c r="T59" s="60">
        <v>1220000</v>
      </c>
      <c r="U59" s="60">
        <v>0</v>
      </c>
      <c r="V59" s="60">
        <v>1220000</v>
      </c>
      <c r="W59" s="61">
        <v>1.0144</v>
      </c>
      <c r="X59" s="60">
        <v>0</v>
      </c>
      <c r="Y59" s="60">
        <v>1220000</v>
      </c>
      <c r="Z59" s="62">
        <v>1.2139303482587065E-2</v>
      </c>
      <c r="AA59" s="63">
        <v>0</v>
      </c>
      <c r="AB59" s="1"/>
      <c r="AC59" s="1"/>
      <c r="AD59" s="1"/>
      <c r="AE59" s="1"/>
      <c r="AF59" s="1"/>
      <c r="AG59" s="98">
        <v>99280000</v>
      </c>
      <c r="AH59" s="98">
        <v>0</v>
      </c>
      <c r="AI59" s="98">
        <v>0</v>
      </c>
      <c r="AJ59" s="98">
        <v>0</v>
      </c>
    </row>
    <row r="60" spans="1:36" x14ac:dyDescent="0.2">
      <c r="A60" s="2" t="s">
        <v>130</v>
      </c>
      <c r="B60" s="2" t="s">
        <v>131</v>
      </c>
      <c r="C60" s="3">
        <v>500000</v>
      </c>
      <c r="D60" s="3"/>
      <c r="E60" s="3">
        <v>0</v>
      </c>
      <c r="F60" s="3">
        <v>0</v>
      </c>
      <c r="G60" s="3"/>
      <c r="H60" s="3">
        <v>500000</v>
      </c>
      <c r="I60" s="3"/>
      <c r="J60" s="3">
        <v>0</v>
      </c>
      <c r="K60" s="3">
        <v>500000</v>
      </c>
      <c r="L60" s="44">
        <v>1</v>
      </c>
      <c r="M60" s="3">
        <v>0</v>
      </c>
      <c r="N60" s="3"/>
      <c r="O60" s="3">
        <v>0</v>
      </c>
      <c r="P60" s="3">
        <v>500000</v>
      </c>
      <c r="Q60" s="44">
        <v>1</v>
      </c>
      <c r="R60" s="3">
        <v>0</v>
      </c>
      <c r="S60" s="44">
        <v>0</v>
      </c>
      <c r="T60" s="3">
        <v>500000</v>
      </c>
      <c r="U60" s="3"/>
      <c r="V60" s="3">
        <v>500000</v>
      </c>
      <c r="W60" s="44">
        <v>1</v>
      </c>
      <c r="X60" s="3"/>
      <c r="Y60" s="3">
        <v>500000</v>
      </c>
      <c r="Z60" s="44">
        <v>1</v>
      </c>
      <c r="AA60" s="3">
        <v>0</v>
      </c>
      <c r="AB60" s="88"/>
      <c r="AC60" s="88"/>
      <c r="AD60" s="88"/>
      <c r="AE60" s="88"/>
      <c r="AF60" s="50"/>
      <c r="AG60" s="98">
        <v>0</v>
      </c>
      <c r="AH60" s="98">
        <v>0</v>
      </c>
      <c r="AI60" s="98">
        <v>0</v>
      </c>
      <c r="AJ60" s="98">
        <v>0</v>
      </c>
    </row>
    <row r="61" spans="1:36" x14ac:dyDescent="0.2">
      <c r="A61" s="2" t="s">
        <v>132</v>
      </c>
      <c r="B61" s="2" t="s">
        <v>133</v>
      </c>
      <c r="C61" s="3">
        <v>50000000</v>
      </c>
      <c r="D61" s="3"/>
      <c r="E61" s="3"/>
      <c r="F61" s="3"/>
      <c r="G61" s="3"/>
      <c r="H61" s="3">
        <v>50000000</v>
      </c>
      <c r="I61" s="3"/>
      <c r="J61" s="3"/>
      <c r="K61" s="3">
        <v>0</v>
      </c>
      <c r="L61" s="44">
        <v>0</v>
      </c>
      <c r="M61" s="3">
        <v>50000000</v>
      </c>
      <c r="N61" s="3"/>
      <c r="O61" s="3"/>
      <c r="P61" s="3">
        <v>0</v>
      </c>
      <c r="Q61" s="44"/>
      <c r="R61" s="3">
        <v>50000000</v>
      </c>
      <c r="S61" s="44"/>
      <c r="T61" s="3">
        <v>0</v>
      </c>
      <c r="U61" s="3"/>
      <c r="V61" s="3">
        <v>0</v>
      </c>
      <c r="W61" s="44"/>
      <c r="X61" s="3"/>
      <c r="Y61" s="3">
        <v>0</v>
      </c>
      <c r="Z61" s="44"/>
      <c r="AA61" s="3">
        <v>0</v>
      </c>
      <c r="AB61" s="88"/>
      <c r="AC61" s="88"/>
      <c r="AD61" s="88"/>
      <c r="AE61" s="88"/>
      <c r="AF61" s="50"/>
      <c r="AG61" s="98">
        <v>50000000</v>
      </c>
      <c r="AH61" s="98">
        <v>0</v>
      </c>
      <c r="AI61" s="98">
        <v>0</v>
      </c>
      <c r="AJ61" s="98">
        <v>0</v>
      </c>
    </row>
    <row r="62" spans="1:36" x14ac:dyDescent="0.2">
      <c r="A62" s="2" t="s">
        <v>134</v>
      </c>
      <c r="B62" s="2" t="s">
        <v>135</v>
      </c>
      <c r="C62" s="3">
        <v>50000000</v>
      </c>
      <c r="D62" s="3">
        <v>0</v>
      </c>
      <c r="E62" s="3"/>
      <c r="F62" s="3">
        <v>0</v>
      </c>
      <c r="G62" s="3"/>
      <c r="H62" s="3">
        <v>50000000</v>
      </c>
      <c r="I62" s="3"/>
      <c r="J62" s="3">
        <v>0</v>
      </c>
      <c r="K62" s="3">
        <v>720000</v>
      </c>
      <c r="L62" s="44">
        <v>1.44E-2</v>
      </c>
      <c r="M62" s="3">
        <v>49280000</v>
      </c>
      <c r="N62" s="3"/>
      <c r="O62" s="3">
        <v>0</v>
      </c>
      <c r="P62" s="3">
        <v>720000</v>
      </c>
      <c r="Q62" s="44">
        <v>1.44E-2</v>
      </c>
      <c r="R62" s="3">
        <v>49280000</v>
      </c>
      <c r="S62" s="44">
        <v>0.98560000000000003</v>
      </c>
      <c r="T62" s="3">
        <v>720000</v>
      </c>
      <c r="U62" s="3"/>
      <c r="V62" s="3">
        <v>720000</v>
      </c>
      <c r="W62" s="44">
        <v>1.44E-2</v>
      </c>
      <c r="X62" s="3"/>
      <c r="Y62" s="3">
        <v>720000</v>
      </c>
      <c r="Z62" s="44">
        <v>1.44E-2</v>
      </c>
      <c r="AA62" s="3">
        <v>0</v>
      </c>
      <c r="AB62" s="88"/>
      <c r="AC62" s="88"/>
      <c r="AD62" s="88"/>
      <c r="AE62" s="88"/>
      <c r="AF62" s="50"/>
      <c r="AG62" s="98">
        <v>49280000</v>
      </c>
      <c r="AH62" s="98">
        <v>0</v>
      </c>
      <c r="AI62" s="98">
        <v>0</v>
      </c>
      <c r="AJ62" s="98">
        <v>0</v>
      </c>
    </row>
    <row r="63" spans="1:36" ht="15.75" x14ac:dyDescent="0.25">
      <c r="A63" s="69" t="s">
        <v>136</v>
      </c>
      <c r="B63" s="70" t="s">
        <v>137</v>
      </c>
      <c r="C63" s="71">
        <v>1250000000</v>
      </c>
      <c r="D63" s="71">
        <v>0</v>
      </c>
      <c r="E63" s="71">
        <v>0</v>
      </c>
      <c r="F63" s="71">
        <v>0</v>
      </c>
      <c r="G63" s="71">
        <v>0</v>
      </c>
      <c r="H63" s="71">
        <v>1250000000</v>
      </c>
      <c r="I63" s="71">
        <v>35190418</v>
      </c>
      <c r="J63" s="71">
        <v>0</v>
      </c>
      <c r="K63" s="71">
        <v>133522404.84999999</v>
      </c>
      <c r="L63" s="73">
        <v>0.10681792388</v>
      </c>
      <c r="M63" s="71">
        <v>1116477595.1500001</v>
      </c>
      <c r="N63" s="71">
        <v>35190418</v>
      </c>
      <c r="O63" s="71">
        <v>0</v>
      </c>
      <c r="P63" s="71">
        <v>133522404.84999999</v>
      </c>
      <c r="Q63" s="73">
        <v>0.10681792388</v>
      </c>
      <c r="R63" s="71">
        <v>1116477595.1500001</v>
      </c>
      <c r="S63" s="73">
        <v>0.89318207612000011</v>
      </c>
      <c r="T63" s="71">
        <v>86116794</v>
      </c>
      <c r="U63" s="71">
        <v>11635649</v>
      </c>
      <c r="V63" s="71">
        <v>97752443</v>
      </c>
      <c r="W63" s="73">
        <v>7.8201954399999996E-2</v>
      </c>
      <c r="X63" s="71">
        <v>16294369</v>
      </c>
      <c r="Y63" s="71">
        <v>91683538.849999994</v>
      </c>
      <c r="Z63" s="73">
        <v>7.3346831079999994E-2</v>
      </c>
      <c r="AA63" s="74">
        <v>41838866</v>
      </c>
      <c r="AB63" s="1"/>
      <c r="AC63" s="1"/>
      <c r="AD63" s="1"/>
      <c r="AE63" s="1"/>
      <c r="AF63" s="1"/>
      <c r="AG63" s="98">
        <v>1116477595.1500001</v>
      </c>
      <c r="AH63" s="98">
        <v>0</v>
      </c>
      <c r="AI63" s="98">
        <v>35769961.849999994</v>
      </c>
      <c r="AJ63" s="98">
        <v>6068904.150000006</v>
      </c>
    </row>
    <row r="64" spans="1:36" ht="15.75" x14ac:dyDescent="0.25">
      <c r="A64" s="9" t="s">
        <v>138</v>
      </c>
      <c r="B64" s="8" t="s">
        <v>139</v>
      </c>
      <c r="C64" s="11">
        <v>1250000000</v>
      </c>
      <c r="D64" s="11">
        <v>0</v>
      </c>
      <c r="E64" s="11">
        <v>0</v>
      </c>
      <c r="F64" s="11">
        <v>0</v>
      </c>
      <c r="G64" s="11">
        <v>0</v>
      </c>
      <c r="H64" s="11">
        <v>1250000000</v>
      </c>
      <c r="I64" s="11">
        <v>35190418</v>
      </c>
      <c r="J64" s="11">
        <v>0</v>
      </c>
      <c r="K64" s="11">
        <v>133522404.84999999</v>
      </c>
      <c r="L64" s="39">
        <v>0.10681792388</v>
      </c>
      <c r="M64" s="11">
        <v>1116477595.1500001</v>
      </c>
      <c r="N64" s="11">
        <v>35190418</v>
      </c>
      <c r="O64" s="11">
        <v>0</v>
      </c>
      <c r="P64" s="11">
        <v>133522404.84999999</v>
      </c>
      <c r="Q64" s="39">
        <v>0.10681792388</v>
      </c>
      <c r="R64" s="11">
        <v>1116477595.1500001</v>
      </c>
      <c r="S64" s="39">
        <v>0.89318207612000011</v>
      </c>
      <c r="T64" s="11">
        <v>86116794</v>
      </c>
      <c r="U64" s="11">
        <v>11635649</v>
      </c>
      <c r="V64" s="11">
        <v>97752443</v>
      </c>
      <c r="W64" s="39">
        <v>7.8201954399999996E-2</v>
      </c>
      <c r="X64" s="11">
        <v>16294369</v>
      </c>
      <c r="Y64" s="11">
        <v>91683538.849999994</v>
      </c>
      <c r="Z64" s="39">
        <v>7.3346831079999994E-2</v>
      </c>
      <c r="AA64" s="25">
        <v>41838866</v>
      </c>
      <c r="AB64" s="1"/>
      <c r="AC64" s="1"/>
      <c r="AD64" s="1"/>
      <c r="AE64" s="1"/>
      <c r="AF64" s="1"/>
      <c r="AG64" s="98">
        <v>1116477595.1500001</v>
      </c>
      <c r="AH64" s="98">
        <v>0</v>
      </c>
      <c r="AI64" s="98">
        <v>35769961.849999994</v>
      </c>
      <c r="AJ64" s="98">
        <v>6068904.150000006</v>
      </c>
    </row>
    <row r="65" spans="1:36" ht="15.75" x14ac:dyDescent="0.25">
      <c r="A65" s="9" t="s">
        <v>140</v>
      </c>
      <c r="B65" s="8" t="s">
        <v>141</v>
      </c>
      <c r="C65" s="11">
        <v>1250000000</v>
      </c>
      <c r="D65" s="11">
        <v>0</v>
      </c>
      <c r="E65" s="11">
        <v>0</v>
      </c>
      <c r="F65" s="11">
        <v>0</v>
      </c>
      <c r="G65" s="11">
        <v>0</v>
      </c>
      <c r="H65" s="11">
        <v>1250000000</v>
      </c>
      <c r="I65" s="11">
        <v>35190418</v>
      </c>
      <c r="J65" s="11">
        <v>0</v>
      </c>
      <c r="K65" s="11">
        <v>133522404.84999999</v>
      </c>
      <c r="L65" s="39">
        <v>0.10681792388</v>
      </c>
      <c r="M65" s="11">
        <v>1116477595.1500001</v>
      </c>
      <c r="N65" s="11">
        <v>35190418</v>
      </c>
      <c r="O65" s="11">
        <v>0</v>
      </c>
      <c r="P65" s="11">
        <v>133522404.84999999</v>
      </c>
      <c r="Q65" s="39">
        <v>0.10681792388</v>
      </c>
      <c r="R65" s="11">
        <v>1116477595.1500001</v>
      </c>
      <c r="S65" s="39">
        <v>0.89318207612000011</v>
      </c>
      <c r="T65" s="11">
        <v>86116794</v>
      </c>
      <c r="U65" s="11">
        <v>11635649</v>
      </c>
      <c r="V65" s="11">
        <v>97752443</v>
      </c>
      <c r="W65" s="39">
        <v>7.8201954399999996E-2</v>
      </c>
      <c r="X65" s="11">
        <v>16294369</v>
      </c>
      <c r="Y65" s="11">
        <v>91683538.849999994</v>
      </c>
      <c r="Z65" s="39">
        <v>7.3346831079999994E-2</v>
      </c>
      <c r="AA65" s="25">
        <v>41838866</v>
      </c>
      <c r="AB65" s="1"/>
      <c r="AC65" s="1"/>
      <c r="AD65" s="1"/>
      <c r="AE65" s="1"/>
      <c r="AF65" s="1"/>
      <c r="AG65" s="98">
        <v>1116477595.1500001</v>
      </c>
      <c r="AH65" s="98">
        <v>0</v>
      </c>
      <c r="AI65" s="98">
        <v>35769961.849999994</v>
      </c>
      <c r="AJ65" s="98">
        <v>6068904.150000006</v>
      </c>
    </row>
    <row r="66" spans="1:36" ht="16.5" thickBot="1" x14ac:dyDescent="0.3">
      <c r="A66" s="58" t="s">
        <v>142</v>
      </c>
      <c r="B66" s="59" t="s">
        <v>143</v>
      </c>
      <c r="C66" s="60">
        <v>1250000000</v>
      </c>
      <c r="D66" s="60">
        <v>0</v>
      </c>
      <c r="E66" s="60">
        <v>0</v>
      </c>
      <c r="F66" s="60">
        <v>0</v>
      </c>
      <c r="G66" s="60">
        <v>0</v>
      </c>
      <c r="H66" s="60">
        <v>1250000000</v>
      </c>
      <c r="I66" s="60">
        <v>35190418</v>
      </c>
      <c r="J66" s="60">
        <v>0</v>
      </c>
      <c r="K66" s="60">
        <v>133522404.84999999</v>
      </c>
      <c r="L66" s="62">
        <v>0.10681792388</v>
      </c>
      <c r="M66" s="60">
        <v>1116477595.1500001</v>
      </c>
      <c r="N66" s="60">
        <v>35190418</v>
      </c>
      <c r="O66" s="60">
        <v>0</v>
      </c>
      <c r="P66" s="60">
        <v>133522404.84999999</v>
      </c>
      <c r="Q66" s="62">
        <v>0.10681792388</v>
      </c>
      <c r="R66" s="60">
        <v>1116477595.1500001</v>
      </c>
      <c r="S66" s="62">
        <v>0.89318207612000011</v>
      </c>
      <c r="T66" s="60">
        <v>86116794</v>
      </c>
      <c r="U66" s="60">
        <v>11635649</v>
      </c>
      <c r="V66" s="60">
        <v>97752443</v>
      </c>
      <c r="W66" s="62">
        <v>7.8201954399999996E-2</v>
      </c>
      <c r="X66" s="60">
        <v>16294369</v>
      </c>
      <c r="Y66" s="60">
        <v>91683538.849999994</v>
      </c>
      <c r="Z66" s="62">
        <v>7.3346831079999994E-2</v>
      </c>
      <c r="AA66" s="63">
        <v>41838866</v>
      </c>
      <c r="AB66" s="1"/>
      <c r="AC66" s="1"/>
      <c r="AD66" s="1"/>
      <c r="AE66" s="1"/>
      <c r="AF66" s="1"/>
      <c r="AG66" s="98">
        <v>1116477595.1500001</v>
      </c>
      <c r="AH66" s="98">
        <v>0</v>
      </c>
      <c r="AI66" s="98">
        <v>35769961.849999994</v>
      </c>
      <c r="AJ66" s="98">
        <v>6068904.150000006</v>
      </c>
    </row>
    <row r="67" spans="1:36" x14ac:dyDescent="0.2">
      <c r="A67" s="80" t="s">
        <v>144</v>
      </c>
      <c r="B67" s="81" t="s">
        <v>145</v>
      </c>
      <c r="C67" s="77">
        <v>100000000</v>
      </c>
      <c r="D67" s="77">
        <v>0</v>
      </c>
      <c r="E67" s="77">
        <v>0</v>
      </c>
      <c r="F67" s="77">
        <v>0</v>
      </c>
      <c r="G67" s="77">
        <v>0</v>
      </c>
      <c r="H67" s="77">
        <v>100000000</v>
      </c>
      <c r="I67" s="77">
        <v>4735533</v>
      </c>
      <c r="J67" s="77"/>
      <c r="K67" s="77">
        <v>50555460.850000001</v>
      </c>
      <c r="L67" s="78">
        <v>0.5055546085</v>
      </c>
      <c r="M67" s="77">
        <v>49444539.149999999</v>
      </c>
      <c r="N67" s="77">
        <v>4735533</v>
      </c>
      <c r="O67" s="77"/>
      <c r="P67" s="3">
        <v>50555460.850000001</v>
      </c>
      <c r="Q67" s="78">
        <v>0.5055546085</v>
      </c>
      <c r="R67" s="77">
        <v>49444539.149999999</v>
      </c>
      <c r="S67" s="78">
        <v>0.4944453915</v>
      </c>
      <c r="T67" s="77">
        <v>38599600</v>
      </c>
      <c r="U67" s="77">
        <v>2235533</v>
      </c>
      <c r="V67" s="77">
        <v>40835133</v>
      </c>
      <c r="W67" s="78">
        <v>0.40835133000000001</v>
      </c>
      <c r="X67" s="77">
        <v>4539885</v>
      </c>
      <c r="Y67" s="3">
        <v>38819927.850000001</v>
      </c>
      <c r="Z67" s="78">
        <v>0.38819927850000002</v>
      </c>
      <c r="AA67" s="123">
        <v>11735533</v>
      </c>
      <c r="AB67" s="88"/>
      <c r="AC67" s="88"/>
      <c r="AD67" s="88"/>
      <c r="AE67" s="88"/>
      <c r="AF67" s="50"/>
      <c r="AG67" s="98">
        <v>49444539.149999999</v>
      </c>
      <c r="AH67" s="98">
        <v>0</v>
      </c>
      <c r="AI67" s="98">
        <v>9720327.8500000015</v>
      </c>
      <c r="AJ67" s="98">
        <v>2015205.1499999985</v>
      </c>
    </row>
    <row r="68" spans="1:36" ht="15.75" x14ac:dyDescent="0.25">
      <c r="A68" s="99" t="s">
        <v>146</v>
      </c>
      <c r="B68" s="70" t="s">
        <v>147</v>
      </c>
      <c r="C68" s="71">
        <v>1150000000</v>
      </c>
      <c r="D68" s="71">
        <v>0</v>
      </c>
      <c r="E68" s="71">
        <v>0</v>
      </c>
      <c r="F68" s="71">
        <v>0</v>
      </c>
      <c r="G68" s="71"/>
      <c r="H68" s="71">
        <v>1150000000</v>
      </c>
      <c r="I68" s="71">
        <v>30454885</v>
      </c>
      <c r="J68" s="71">
        <v>0</v>
      </c>
      <c r="K68" s="71">
        <v>82966944</v>
      </c>
      <c r="L68" s="73">
        <v>7.214516869565217E-2</v>
      </c>
      <c r="M68" s="71">
        <v>1067033056</v>
      </c>
      <c r="N68" s="71">
        <v>30454885</v>
      </c>
      <c r="O68" s="71">
        <v>0</v>
      </c>
      <c r="P68" s="71">
        <v>82966944</v>
      </c>
      <c r="Q68" s="73">
        <v>7.214516869565217E-2</v>
      </c>
      <c r="R68" s="71">
        <v>1067033056</v>
      </c>
      <c r="S68" s="73">
        <v>0.92785483130434787</v>
      </c>
      <c r="T68" s="71">
        <v>47517194</v>
      </c>
      <c r="U68" s="71">
        <v>9400116</v>
      </c>
      <c r="V68" s="71">
        <v>56917310</v>
      </c>
      <c r="W68" s="73">
        <v>4.949331304347826E-2</v>
      </c>
      <c r="X68" s="71">
        <v>11754484</v>
      </c>
      <c r="Y68" s="71">
        <v>52863611</v>
      </c>
      <c r="Z68" s="73">
        <v>4.5968357391304344E-2</v>
      </c>
      <c r="AA68" s="74">
        <v>30103333</v>
      </c>
      <c r="AB68" s="1"/>
      <c r="AC68" s="1"/>
      <c r="AD68" s="1"/>
      <c r="AE68" s="1"/>
      <c r="AF68" s="1"/>
      <c r="AG68" s="98">
        <v>1067033056</v>
      </c>
      <c r="AH68" s="98">
        <v>0</v>
      </c>
      <c r="AI68" s="98">
        <v>26049634</v>
      </c>
      <c r="AJ68" s="98">
        <v>4053699</v>
      </c>
    </row>
    <row r="69" spans="1:36" ht="15.75" x14ac:dyDescent="0.25">
      <c r="A69" s="7" t="s">
        <v>148</v>
      </c>
      <c r="B69" s="8" t="s">
        <v>149</v>
      </c>
      <c r="C69" s="11">
        <v>1150000000</v>
      </c>
      <c r="D69" s="11">
        <v>0</v>
      </c>
      <c r="E69" s="11">
        <v>0</v>
      </c>
      <c r="F69" s="11">
        <v>0</v>
      </c>
      <c r="G69" s="11"/>
      <c r="H69" s="11">
        <v>1150000000</v>
      </c>
      <c r="I69" s="11">
        <v>30454885</v>
      </c>
      <c r="J69" s="11">
        <v>0</v>
      </c>
      <c r="K69" s="11">
        <v>82966944</v>
      </c>
      <c r="L69" s="73">
        <v>7.214516869565217E-2</v>
      </c>
      <c r="M69" s="11">
        <v>1067033056</v>
      </c>
      <c r="N69" s="11">
        <v>30454885</v>
      </c>
      <c r="O69" s="11"/>
      <c r="P69" s="11">
        <v>82966944</v>
      </c>
      <c r="Q69" s="39">
        <v>7.214516869565217E-2</v>
      </c>
      <c r="R69" s="11">
        <v>1067033056</v>
      </c>
      <c r="S69" s="39">
        <v>0.92785483130434787</v>
      </c>
      <c r="T69" s="11">
        <v>47517194</v>
      </c>
      <c r="U69" s="11">
        <v>9400116</v>
      </c>
      <c r="V69" s="11">
        <v>56917310</v>
      </c>
      <c r="W69" s="39">
        <v>4.949331304347826E-2</v>
      </c>
      <c r="X69" s="11">
        <v>11754484</v>
      </c>
      <c r="Y69" s="11">
        <v>52863611</v>
      </c>
      <c r="Z69" s="39">
        <v>4.5968357391304344E-2</v>
      </c>
      <c r="AA69" s="25">
        <v>30103333</v>
      </c>
      <c r="AB69" s="1"/>
      <c r="AC69" s="1"/>
      <c r="AD69" s="1"/>
      <c r="AE69" s="1"/>
      <c r="AF69" s="1"/>
      <c r="AG69" s="98">
        <v>1067033056</v>
      </c>
      <c r="AH69" s="98">
        <v>0</v>
      </c>
      <c r="AI69" s="98">
        <v>26049634</v>
      </c>
      <c r="AJ69" s="98">
        <v>4053699</v>
      </c>
    </row>
    <row r="70" spans="1:36" ht="16.5" thickBot="1" x14ac:dyDescent="0.3">
      <c r="A70" s="7" t="s">
        <v>150</v>
      </c>
      <c r="B70" s="59" t="s">
        <v>151</v>
      </c>
      <c r="C70" s="11">
        <v>1150000000</v>
      </c>
      <c r="D70" s="11">
        <v>0</v>
      </c>
      <c r="E70" s="11"/>
      <c r="F70" s="11">
        <v>0</v>
      </c>
      <c r="G70" s="11"/>
      <c r="H70" s="11">
        <v>1150000000</v>
      </c>
      <c r="I70" s="11">
        <v>30454885</v>
      </c>
      <c r="J70" s="11">
        <v>0</v>
      </c>
      <c r="K70" s="11">
        <v>82966944</v>
      </c>
      <c r="L70" s="73">
        <v>7.214516869565217E-2</v>
      </c>
      <c r="M70" s="60">
        <v>1067033056</v>
      </c>
      <c r="N70" s="11">
        <v>30454885</v>
      </c>
      <c r="O70" s="11">
        <v>0</v>
      </c>
      <c r="P70" s="11">
        <v>82966944</v>
      </c>
      <c r="Q70" s="39">
        <v>7.214516869565217E-2</v>
      </c>
      <c r="R70" s="11">
        <v>1067033056</v>
      </c>
      <c r="S70" s="39">
        <v>0.92785483130434787</v>
      </c>
      <c r="T70" s="11">
        <v>47517194</v>
      </c>
      <c r="U70" s="11">
        <v>9400116</v>
      </c>
      <c r="V70" s="11">
        <v>56917310</v>
      </c>
      <c r="W70" s="39">
        <v>4.949331304347826E-2</v>
      </c>
      <c r="X70" s="11">
        <v>11754484</v>
      </c>
      <c r="Y70" s="11">
        <v>52863611</v>
      </c>
      <c r="Z70" s="39">
        <v>4.5968357391304344E-2</v>
      </c>
      <c r="AA70" s="25">
        <v>30103333</v>
      </c>
      <c r="AB70" s="1"/>
      <c r="AC70" s="1"/>
      <c r="AD70" s="1"/>
      <c r="AE70" s="1"/>
      <c r="AF70" s="1"/>
      <c r="AG70" s="98">
        <v>1067033056</v>
      </c>
      <c r="AH70" s="98">
        <v>0</v>
      </c>
      <c r="AI70" s="98">
        <v>26049634</v>
      </c>
      <c r="AJ70" s="98">
        <v>4053699</v>
      </c>
    </row>
    <row r="71" spans="1:36" ht="15.75" thickBot="1" x14ac:dyDescent="0.25">
      <c r="A71" s="126" t="s">
        <v>152</v>
      </c>
      <c r="B71" s="2" t="s">
        <v>153</v>
      </c>
      <c r="C71" s="127">
        <v>450000000</v>
      </c>
      <c r="D71" s="127">
        <v>0</v>
      </c>
      <c r="E71" s="127">
        <v>0</v>
      </c>
      <c r="F71" s="127"/>
      <c r="G71" s="127">
        <v>0</v>
      </c>
      <c r="H71" s="3">
        <v>450000000</v>
      </c>
      <c r="I71" s="127">
        <v>0</v>
      </c>
      <c r="J71" s="127">
        <v>0</v>
      </c>
      <c r="K71" s="127">
        <v>0</v>
      </c>
      <c r="L71" s="44">
        <v>0</v>
      </c>
      <c r="M71" s="3">
        <v>450000000</v>
      </c>
      <c r="N71" s="127"/>
      <c r="O71" s="127">
        <v>0</v>
      </c>
      <c r="P71" s="127">
        <v>0</v>
      </c>
      <c r="Q71" s="44">
        <v>0</v>
      </c>
      <c r="R71" s="3">
        <v>450000000</v>
      </c>
      <c r="S71" s="44">
        <v>1</v>
      </c>
      <c r="T71" s="127">
        <v>0</v>
      </c>
      <c r="U71" s="127"/>
      <c r="V71" s="77">
        <v>0</v>
      </c>
      <c r="W71" s="44">
        <v>0</v>
      </c>
      <c r="X71" s="127">
        <v>0</v>
      </c>
      <c r="Y71" s="127">
        <v>0</v>
      </c>
      <c r="Z71" s="129">
        <v>0</v>
      </c>
      <c r="AA71" s="3">
        <v>0</v>
      </c>
      <c r="AB71" s="88"/>
      <c r="AC71" s="88"/>
      <c r="AD71" s="88"/>
      <c r="AE71" s="88"/>
      <c r="AF71" s="50"/>
      <c r="AG71" s="98">
        <v>450000000</v>
      </c>
      <c r="AH71" s="98">
        <v>0</v>
      </c>
      <c r="AI71" s="98">
        <v>0</v>
      </c>
      <c r="AJ71" s="98">
        <v>0</v>
      </c>
    </row>
    <row r="72" spans="1:36" ht="15.75" thickBot="1" x14ac:dyDescent="0.25">
      <c r="A72" s="126" t="s">
        <v>154</v>
      </c>
      <c r="B72" s="128" t="s">
        <v>155</v>
      </c>
      <c r="C72" s="127">
        <v>200000000</v>
      </c>
      <c r="D72" s="127"/>
      <c r="E72" s="127"/>
      <c r="F72" s="127">
        <v>0</v>
      </c>
      <c r="G72" s="127"/>
      <c r="H72" s="3">
        <v>200000000</v>
      </c>
      <c r="I72" s="127">
        <v>30454885</v>
      </c>
      <c r="J72" s="127"/>
      <c r="K72" s="127">
        <v>82966944</v>
      </c>
      <c r="L72" s="44">
        <v>0.41483471999999999</v>
      </c>
      <c r="M72" s="3">
        <v>117033056</v>
      </c>
      <c r="N72" s="127">
        <v>30454885</v>
      </c>
      <c r="O72" s="127"/>
      <c r="P72" s="127">
        <v>82966944</v>
      </c>
      <c r="Q72" s="44">
        <v>0.41483471999999999</v>
      </c>
      <c r="R72" s="3">
        <v>117033056</v>
      </c>
      <c r="S72" s="44">
        <v>0.58516528000000001</v>
      </c>
      <c r="T72" s="127">
        <v>47517194</v>
      </c>
      <c r="U72" s="127">
        <v>9400116</v>
      </c>
      <c r="V72" s="77">
        <v>56917310</v>
      </c>
      <c r="W72" s="44">
        <v>0.28458654999999999</v>
      </c>
      <c r="X72" s="127">
        <v>11754484</v>
      </c>
      <c r="Y72" s="127">
        <v>52863611</v>
      </c>
      <c r="Z72" s="129">
        <v>0.264318055</v>
      </c>
      <c r="AA72" s="123">
        <v>30103333</v>
      </c>
      <c r="AB72" s="88"/>
      <c r="AC72" s="88"/>
      <c r="AD72" s="88"/>
      <c r="AE72" s="88"/>
      <c r="AF72" s="50"/>
      <c r="AG72" s="98">
        <v>117033056</v>
      </c>
      <c r="AH72" s="98">
        <v>0</v>
      </c>
      <c r="AI72" s="98">
        <v>26049634</v>
      </c>
      <c r="AJ72" s="98">
        <v>4053699</v>
      </c>
    </row>
    <row r="73" spans="1:36" x14ac:dyDescent="0.2">
      <c r="A73" s="126" t="s">
        <v>156</v>
      </c>
      <c r="B73" s="2" t="s">
        <v>157</v>
      </c>
      <c r="C73" s="3">
        <v>500000000</v>
      </c>
      <c r="D73" s="3">
        <v>0</v>
      </c>
      <c r="E73" s="3"/>
      <c r="F73" s="3"/>
      <c r="G73" s="3"/>
      <c r="H73" s="3">
        <v>500000000</v>
      </c>
      <c r="I73" s="3"/>
      <c r="J73" s="3">
        <v>0</v>
      </c>
      <c r="K73" s="127">
        <v>0</v>
      </c>
      <c r="L73" s="44">
        <v>0</v>
      </c>
      <c r="M73" s="3">
        <v>500000000</v>
      </c>
      <c r="N73" s="3"/>
      <c r="O73" s="3">
        <v>0</v>
      </c>
      <c r="P73" s="127">
        <v>0</v>
      </c>
      <c r="Q73" s="44">
        <v>0</v>
      </c>
      <c r="R73" s="3">
        <v>500000000</v>
      </c>
      <c r="S73" s="44">
        <v>0</v>
      </c>
      <c r="T73" s="127">
        <v>0</v>
      </c>
      <c r="U73" s="3"/>
      <c r="V73" s="77">
        <v>0</v>
      </c>
      <c r="W73" s="44">
        <v>0</v>
      </c>
      <c r="X73" s="3">
        <v>0</v>
      </c>
      <c r="Y73" s="127">
        <v>0</v>
      </c>
      <c r="Z73" s="129">
        <v>0</v>
      </c>
      <c r="AA73" s="3">
        <v>0</v>
      </c>
      <c r="AB73" s="88"/>
      <c r="AC73" s="88"/>
      <c r="AD73" s="88"/>
      <c r="AE73" s="88"/>
      <c r="AF73" s="50"/>
      <c r="AG73" s="98">
        <v>500000000</v>
      </c>
      <c r="AH73" s="98">
        <v>0</v>
      </c>
      <c r="AI73" s="98">
        <v>0</v>
      </c>
      <c r="AJ73" s="98">
        <v>0</v>
      </c>
    </row>
    <row r="74" spans="1:36" ht="15.75" x14ac:dyDescent="0.25">
      <c r="A74" s="99">
        <v>3</v>
      </c>
      <c r="B74" s="70" t="s">
        <v>158</v>
      </c>
      <c r="C74" s="71">
        <v>0</v>
      </c>
      <c r="D74" s="71">
        <v>0</v>
      </c>
      <c r="E74" s="71">
        <v>0</v>
      </c>
      <c r="F74" s="71">
        <v>1379451286</v>
      </c>
      <c r="G74" s="71">
        <v>0</v>
      </c>
      <c r="H74" s="71">
        <v>1379451286</v>
      </c>
      <c r="I74" s="71">
        <v>0</v>
      </c>
      <c r="J74" s="71">
        <v>0</v>
      </c>
      <c r="K74" s="71">
        <v>38787652</v>
      </c>
      <c r="L74" s="73">
        <v>2.8118174518849955E-2</v>
      </c>
      <c r="M74" s="71">
        <v>1340663634</v>
      </c>
      <c r="N74" s="71">
        <v>0</v>
      </c>
      <c r="O74" s="71">
        <v>0</v>
      </c>
      <c r="P74" s="71">
        <v>38787652</v>
      </c>
      <c r="Q74" s="73">
        <v>2.8118174518849955E-2</v>
      </c>
      <c r="R74" s="71">
        <v>1340663634</v>
      </c>
      <c r="S74" s="73">
        <v>0.9718818254811501</v>
      </c>
      <c r="T74" s="71">
        <v>38787652</v>
      </c>
      <c r="U74" s="71">
        <v>0</v>
      </c>
      <c r="V74" s="71">
        <v>38787652</v>
      </c>
      <c r="W74" s="73">
        <v>2.8118174518849955E-2</v>
      </c>
      <c r="X74" s="71">
        <v>0</v>
      </c>
      <c r="Y74" s="71">
        <v>38787652</v>
      </c>
      <c r="Z74" s="73">
        <v>2.8118174518849955E-2</v>
      </c>
      <c r="AA74" s="74">
        <v>0</v>
      </c>
      <c r="AB74" s="1"/>
      <c r="AC74" s="1"/>
      <c r="AD74" s="1"/>
      <c r="AE74" s="1"/>
      <c r="AF74" s="1"/>
      <c r="AG74" s="98">
        <v>1340663634</v>
      </c>
      <c r="AH74" s="98">
        <v>0</v>
      </c>
      <c r="AI74" s="98">
        <v>0</v>
      </c>
      <c r="AJ74" s="98">
        <v>0</v>
      </c>
    </row>
    <row r="75" spans="1:36" ht="15.75" x14ac:dyDescent="0.25">
      <c r="A75" s="7">
        <v>3.1</v>
      </c>
      <c r="B75" s="8" t="s">
        <v>147</v>
      </c>
      <c r="C75" s="11">
        <v>0</v>
      </c>
      <c r="D75" s="11">
        <v>0</v>
      </c>
      <c r="E75" s="11">
        <v>0</v>
      </c>
      <c r="F75" s="11">
        <v>1379451286</v>
      </c>
      <c r="G75" s="11">
        <v>0</v>
      </c>
      <c r="H75" s="11">
        <v>1379451286</v>
      </c>
      <c r="I75" s="11">
        <v>0</v>
      </c>
      <c r="J75" s="71">
        <v>0</v>
      </c>
      <c r="K75" s="11">
        <v>38787652</v>
      </c>
      <c r="L75" s="73">
        <v>2.8118174518849955E-2</v>
      </c>
      <c r="M75" s="11">
        <v>1340663634</v>
      </c>
      <c r="N75" s="11">
        <v>0</v>
      </c>
      <c r="O75" s="11">
        <v>0</v>
      </c>
      <c r="P75" s="11">
        <v>38787652</v>
      </c>
      <c r="Q75" s="39">
        <v>2.8118174518849955E-2</v>
      </c>
      <c r="R75" s="11">
        <v>1340663634</v>
      </c>
      <c r="S75" s="39">
        <v>0.9718818254811501</v>
      </c>
      <c r="T75" s="11">
        <v>38787652</v>
      </c>
      <c r="U75" s="11">
        <v>0</v>
      </c>
      <c r="V75" s="11">
        <v>38787652</v>
      </c>
      <c r="W75" s="39">
        <v>2.8118174518849955E-2</v>
      </c>
      <c r="X75" s="11">
        <v>0</v>
      </c>
      <c r="Y75" s="11">
        <v>38787652</v>
      </c>
      <c r="Z75" s="39">
        <v>2.8118174518849955E-2</v>
      </c>
      <c r="AA75" s="25">
        <v>0</v>
      </c>
      <c r="AB75" s="1"/>
      <c r="AC75" s="1"/>
      <c r="AD75" s="1"/>
      <c r="AE75" s="1"/>
      <c r="AF75" s="1"/>
      <c r="AG75" s="98">
        <v>1340663634</v>
      </c>
      <c r="AH75" s="98">
        <v>0</v>
      </c>
      <c r="AI75" s="98">
        <v>0</v>
      </c>
      <c r="AJ75" s="98">
        <v>0</v>
      </c>
    </row>
    <row r="76" spans="1:36" ht="15.75" x14ac:dyDescent="0.25">
      <c r="A76" s="7" t="s">
        <v>159</v>
      </c>
      <c r="B76" s="8" t="s">
        <v>160</v>
      </c>
      <c r="C76" s="11">
        <v>0</v>
      </c>
      <c r="D76" s="11"/>
      <c r="E76" s="11"/>
      <c r="F76" s="11">
        <v>1379451286</v>
      </c>
      <c r="G76" s="11"/>
      <c r="H76" s="11">
        <v>1379451286</v>
      </c>
      <c r="I76" s="11">
        <v>0</v>
      </c>
      <c r="J76" s="71">
        <v>0</v>
      </c>
      <c r="K76" s="11">
        <v>38787652</v>
      </c>
      <c r="L76" s="73">
        <v>2.8118174518849955E-2</v>
      </c>
      <c r="M76" s="11">
        <v>1340663634</v>
      </c>
      <c r="N76" s="11">
        <v>0</v>
      </c>
      <c r="O76" s="11">
        <v>0</v>
      </c>
      <c r="P76" s="11">
        <v>38787652</v>
      </c>
      <c r="Q76" s="39">
        <v>2.8118174518849955E-2</v>
      </c>
      <c r="R76" s="11">
        <v>1340663634</v>
      </c>
      <c r="S76" s="39">
        <v>0.9718818254811501</v>
      </c>
      <c r="T76" s="11">
        <v>38787652</v>
      </c>
      <c r="U76" s="11">
        <v>0</v>
      </c>
      <c r="V76" s="11">
        <v>38787652</v>
      </c>
      <c r="W76" s="39">
        <v>2.8118174518849955E-2</v>
      </c>
      <c r="X76" s="11">
        <v>0</v>
      </c>
      <c r="Y76" s="11">
        <v>38787652</v>
      </c>
      <c r="Z76" s="39">
        <v>2.8118174518849955E-2</v>
      </c>
      <c r="AA76" s="25">
        <v>0</v>
      </c>
      <c r="AB76" s="1"/>
      <c r="AC76" s="1"/>
      <c r="AD76" s="1"/>
      <c r="AE76" s="1"/>
      <c r="AF76" s="1"/>
      <c r="AG76" s="98">
        <v>1340663634</v>
      </c>
      <c r="AH76" s="98">
        <v>0</v>
      </c>
      <c r="AI76" s="98">
        <v>0</v>
      </c>
      <c r="AJ76" s="98">
        <v>0</v>
      </c>
    </row>
    <row r="77" spans="1:36" ht="15.75" x14ac:dyDescent="0.25">
      <c r="A77" s="9" t="s">
        <v>161</v>
      </c>
      <c r="B77" s="8" t="s">
        <v>162</v>
      </c>
      <c r="C77" s="11">
        <v>0</v>
      </c>
      <c r="D77" s="11">
        <v>0</v>
      </c>
      <c r="E77" s="11">
        <v>0</v>
      </c>
      <c r="F77" s="11">
        <v>1379451286</v>
      </c>
      <c r="G77" s="11">
        <v>0</v>
      </c>
      <c r="H77" s="11">
        <v>1379451286</v>
      </c>
      <c r="I77" s="11">
        <v>0</v>
      </c>
      <c r="J77" s="71">
        <v>0</v>
      </c>
      <c r="K77" s="11">
        <v>38787652</v>
      </c>
      <c r="L77" s="73">
        <v>2.8118174518849955E-2</v>
      </c>
      <c r="M77" s="11">
        <v>1340663634</v>
      </c>
      <c r="N77" s="11">
        <v>0</v>
      </c>
      <c r="O77" s="11">
        <v>0</v>
      </c>
      <c r="P77" s="11">
        <v>38787652</v>
      </c>
      <c r="Q77" s="39">
        <v>2.8118174518849955E-2</v>
      </c>
      <c r="R77" s="11">
        <v>1340663634</v>
      </c>
      <c r="S77" s="39">
        <v>0.9718818254811501</v>
      </c>
      <c r="T77" s="11">
        <v>38787652</v>
      </c>
      <c r="U77" s="11">
        <v>0</v>
      </c>
      <c r="V77" s="60">
        <v>38787652</v>
      </c>
      <c r="W77" s="62">
        <v>2.8118174518849955E-2</v>
      </c>
      <c r="X77" s="60">
        <v>0</v>
      </c>
      <c r="Y77" s="60">
        <v>38787652</v>
      </c>
      <c r="Z77" s="62">
        <v>2.8118174518849955E-2</v>
      </c>
      <c r="AA77" s="63">
        <v>0</v>
      </c>
      <c r="AB77" s="1"/>
      <c r="AC77" s="1"/>
      <c r="AD77" s="1"/>
      <c r="AE77" s="1"/>
      <c r="AF77" s="1"/>
      <c r="AG77" s="98">
        <v>1340663634</v>
      </c>
      <c r="AH77" s="98">
        <v>0</v>
      </c>
      <c r="AI77" s="98">
        <v>0</v>
      </c>
      <c r="AJ77" s="98">
        <v>0</v>
      </c>
    </row>
    <row r="78" spans="1:36" ht="15.75" x14ac:dyDescent="0.25">
      <c r="A78" s="58" t="s">
        <v>163</v>
      </c>
      <c r="B78" s="59" t="s">
        <v>151</v>
      </c>
      <c r="C78" s="60">
        <v>0</v>
      </c>
      <c r="D78" s="60">
        <v>0</v>
      </c>
      <c r="E78" s="60">
        <v>0</v>
      </c>
      <c r="F78" s="60">
        <v>1379451286</v>
      </c>
      <c r="G78" s="60">
        <v>0</v>
      </c>
      <c r="H78" s="60">
        <v>1379451286</v>
      </c>
      <c r="I78" s="60">
        <v>0</v>
      </c>
      <c r="J78" s="71">
        <v>0</v>
      </c>
      <c r="K78" s="60">
        <v>38787652</v>
      </c>
      <c r="L78" s="73">
        <v>2.8118174518849955E-2</v>
      </c>
      <c r="M78" s="60">
        <v>1340663634</v>
      </c>
      <c r="N78" s="60">
        <v>0</v>
      </c>
      <c r="O78" s="60">
        <v>0</v>
      </c>
      <c r="P78" s="60">
        <v>38787652</v>
      </c>
      <c r="Q78" s="62">
        <v>2.8118174518849955E-2</v>
      </c>
      <c r="R78" s="60">
        <v>1340663634</v>
      </c>
      <c r="S78" s="62">
        <v>0.9718818254811501</v>
      </c>
      <c r="T78" s="60">
        <v>38787652</v>
      </c>
      <c r="U78" s="60">
        <v>0</v>
      </c>
      <c r="V78" s="60">
        <v>38787652</v>
      </c>
      <c r="W78" s="92">
        <v>2.8118174518849955E-2</v>
      </c>
      <c r="X78" s="60">
        <v>0</v>
      </c>
      <c r="Y78" s="60">
        <v>38787652</v>
      </c>
      <c r="Z78" s="97">
        <v>2.8118174518849955E-2</v>
      </c>
      <c r="AA78" s="60">
        <v>0</v>
      </c>
      <c r="AB78" s="1"/>
      <c r="AC78" s="1"/>
      <c r="AD78" s="1"/>
      <c r="AE78" s="1"/>
      <c r="AF78" s="1"/>
      <c r="AG78" s="98">
        <v>1340663634</v>
      </c>
      <c r="AH78" s="98">
        <v>0</v>
      </c>
      <c r="AI78" s="98">
        <v>0</v>
      </c>
      <c r="AJ78" s="98">
        <v>0</v>
      </c>
    </row>
    <row r="79" spans="1:36" x14ac:dyDescent="0.2">
      <c r="A79" s="101" t="s">
        <v>164</v>
      </c>
      <c r="B79" s="100" t="s">
        <v>165</v>
      </c>
      <c r="C79" s="3"/>
      <c r="D79" s="93">
        <v>0</v>
      </c>
      <c r="E79" s="3">
        <v>0</v>
      </c>
      <c r="F79" s="3">
        <v>45876275</v>
      </c>
      <c r="G79" s="3"/>
      <c r="H79" s="3">
        <v>45876275</v>
      </c>
      <c r="I79" s="3"/>
      <c r="J79" s="3">
        <v>0</v>
      </c>
      <c r="K79" s="3">
        <v>38787652</v>
      </c>
      <c r="L79" s="44">
        <v>0.84548390208228541</v>
      </c>
      <c r="M79" s="3">
        <v>7088623</v>
      </c>
      <c r="N79" s="3"/>
      <c r="O79" s="3">
        <v>0</v>
      </c>
      <c r="P79" s="3">
        <v>38787652</v>
      </c>
      <c r="Q79" s="44">
        <v>0.84548390208228541</v>
      </c>
      <c r="R79" s="3">
        <v>7088623</v>
      </c>
      <c r="S79" s="44">
        <v>0.15451609791771456</v>
      </c>
      <c r="T79" s="3">
        <v>38787652</v>
      </c>
      <c r="U79" s="3"/>
      <c r="V79" s="3">
        <v>38787652</v>
      </c>
      <c r="W79" s="44">
        <v>0.84548390208228541</v>
      </c>
      <c r="X79" s="3"/>
      <c r="Y79" s="3">
        <v>38787652</v>
      </c>
      <c r="Z79" s="44">
        <v>0.84548390208228541</v>
      </c>
      <c r="AA79" s="3">
        <v>0</v>
      </c>
      <c r="AB79" s="88"/>
      <c r="AC79" s="88"/>
      <c r="AD79" s="88"/>
      <c r="AE79" s="88"/>
      <c r="AF79" s="50"/>
      <c r="AG79" s="98">
        <v>7088623</v>
      </c>
      <c r="AH79" s="98">
        <v>0</v>
      </c>
      <c r="AI79" s="98">
        <v>0</v>
      </c>
      <c r="AJ79" s="98">
        <v>0</v>
      </c>
    </row>
    <row r="80" spans="1:36" x14ac:dyDescent="0.2">
      <c r="A80" s="101" t="s">
        <v>166</v>
      </c>
      <c r="B80" s="100" t="s">
        <v>167</v>
      </c>
      <c r="C80" s="3"/>
      <c r="D80" s="93">
        <v>0</v>
      </c>
      <c r="E80" s="3">
        <v>0</v>
      </c>
      <c r="F80" s="3">
        <v>1333575011</v>
      </c>
      <c r="G80" s="3"/>
      <c r="H80" s="3">
        <v>1333575011</v>
      </c>
      <c r="I80" s="3">
        <v>0</v>
      </c>
      <c r="J80" s="3">
        <v>0</v>
      </c>
      <c r="K80" s="3">
        <v>0</v>
      </c>
      <c r="L80" s="44">
        <v>0</v>
      </c>
      <c r="M80" s="3">
        <v>1333575011</v>
      </c>
      <c r="N80" s="3">
        <v>0</v>
      </c>
      <c r="O80" s="3">
        <v>0</v>
      </c>
      <c r="P80" s="3">
        <v>0</v>
      </c>
      <c r="Q80" s="44">
        <v>0</v>
      </c>
      <c r="R80" s="3">
        <v>1333575011</v>
      </c>
      <c r="S80" s="44">
        <v>1</v>
      </c>
      <c r="T80" s="3">
        <v>0</v>
      </c>
      <c r="U80" s="3">
        <v>0</v>
      </c>
      <c r="V80" s="3">
        <v>0</v>
      </c>
      <c r="W80" s="44">
        <v>0</v>
      </c>
      <c r="X80" s="3">
        <v>0</v>
      </c>
      <c r="Y80" s="3">
        <v>0</v>
      </c>
      <c r="Z80" s="44">
        <v>0</v>
      </c>
      <c r="AA80" s="3">
        <v>0</v>
      </c>
      <c r="AB80" s="88"/>
      <c r="AC80" s="88"/>
      <c r="AD80" s="88"/>
      <c r="AE80" s="88"/>
      <c r="AF80" s="12"/>
      <c r="AG80" s="98">
        <v>1333575011</v>
      </c>
      <c r="AH80" s="98">
        <v>0</v>
      </c>
      <c r="AI80" s="98">
        <v>0</v>
      </c>
      <c r="AJ80" s="98">
        <v>0</v>
      </c>
    </row>
    <row r="81" spans="1:27" x14ac:dyDescent="0.2">
      <c r="A81" s="134"/>
      <c r="B81" s="135"/>
      <c r="C81" s="51"/>
      <c r="D81" s="103"/>
      <c r="E81" s="51"/>
      <c r="F81" s="51"/>
      <c r="G81" s="51"/>
      <c r="H81" s="51"/>
      <c r="I81" s="51"/>
      <c r="J81" s="51"/>
      <c r="K81" s="51"/>
      <c r="L81" s="136"/>
      <c r="M81" s="51"/>
      <c r="N81" s="51"/>
      <c r="O81" s="51"/>
      <c r="P81" s="51"/>
      <c r="Q81" s="136"/>
      <c r="R81" s="51"/>
      <c r="S81" s="136"/>
      <c r="T81" s="137"/>
      <c r="U81" s="51"/>
      <c r="V81" s="51"/>
      <c r="W81" s="136"/>
      <c r="X81" s="51"/>
      <c r="Y81" s="51"/>
      <c r="Z81" s="136"/>
      <c r="AA81" s="51"/>
    </row>
    <row r="82" spans="1:27" ht="15.75" x14ac:dyDescent="0.25">
      <c r="A82" s="134"/>
      <c r="B82" s="135"/>
      <c r="C82" s="51"/>
      <c r="D82" s="103"/>
      <c r="E82" s="51"/>
      <c r="F82" s="51"/>
      <c r="G82" s="51"/>
      <c r="H82" s="51"/>
      <c r="I82" s="51"/>
      <c r="J82" s="51"/>
      <c r="K82" s="51"/>
      <c r="L82" s="136"/>
      <c r="M82" s="51"/>
      <c r="N82" s="51"/>
      <c r="O82" s="51"/>
      <c r="P82" s="51"/>
      <c r="Q82" s="136"/>
      <c r="R82" s="51"/>
      <c r="S82" s="136"/>
      <c r="T82" s="137"/>
      <c r="U82" s="51"/>
      <c r="V82" s="148"/>
      <c r="W82" s="136"/>
      <c r="X82" s="51"/>
      <c r="Y82" s="51"/>
      <c r="Z82" s="136"/>
      <c r="AA82" s="51"/>
    </row>
    <row r="83" spans="1:27" x14ac:dyDescent="0.2">
      <c r="A83" s="134"/>
      <c r="B83" s="135"/>
      <c r="C83" s="51"/>
      <c r="D83" s="103"/>
      <c r="E83" s="51"/>
      <c r="F83" s="51"/>
      <c r="G83" s="51"/>
      <c r="H83" s="51"/>
      <c r="I83" s="51"/>
      <c r="J83" s="51"/>
      <c r="K83" s="51"/>
      <c r="L83" s="136"/>
      <c r="M83" s="51"/>
      <c r="N83" s="51"/>
      <c r="O83" s="51"/>
      <c r="P83" s="51"/>
      <c r="Q83" s="136"/>
      <c r="R83" s="51"/>
      <c r="S83" s="136"/>
      <c r="T83" s="137"/>
      <c r="U83" s="51"/>
      <c r="V83" s="51"/>
      <c r="W83" s="136"/>
      <c r="X83" s="51"/>
      <c r="Y83" s="51"/>
      <c r="Z83" s="136"/>
      <c r="AA83" s="51"/>
    </row>
    <row r="84" spans="1:27" x14ac:dyDescent="0.2">
      <c r="A84" s="134"/>
      <c r="B84" s="135"/>
      <c r="C84" s="51"/>
      <c r="D84" s="103"/>
      <c r="E84" s="51"/>
      <c r="F84" s="51"/>
      <c r="G84" s="51"/>
      <c r="H84" s="51"/>
      <c r="I84" s="51"/>
      <c r="J84" s="51"/>
      <c r="K84" s="147"/>
      <c r="L84" s="136"/>
      <c r="M84" s="51"/>
      <c r="N84" s="51"/>
      <c r="O84" s="51"/>
      <c r="P84" s="51"/>
      <c r="Q84" s="136"/>
      <c r="R84" s="51"/>
      <c r="S84" s="136"/>
      <c r="T84" s="137"/>
      <c r="U84" s="51"/>
      <c r="V84" s="51"/>
      <c r="W84" s="136"/>
      <c r="X84" s="51"/>
      <c r="Y84" s="51"/>
      <c r="Z84" s="136"/>
      <c r="AA84" s="51"/>
    </row>
    <row r="85" spans="1:27" x14ac:dyDescent="0.2">
      <c r="A85" s="134"/>
      <c r="B85" s="135"/>
      <c r="C85" s="51"/>
      <c r="D85" s="103"/>
      <c r="E85" s="51"/>
      <c r="F85" s="51"/>
      <c r="G85" s="51"/>
      <c r="H85" s="51"/>
      <c r="I85" s="51"/>
      <c r="J85" s="51"/>
      <c r="K85" s="51"/>
      <c r="L85" s="136"/>
      <c r="M85" s="51"/>
      <c r="N85" s="51"/>
      <c r="O85" s="51"/>
      <c r="P85" s="51"/>
      <c r="Q85" s="136"/>
      <c r="R85" s="51"/>
      <c r="S85" s="136"/>
      <c r="T85" s="137"/>
      <c r="U85" s="51"/>
      <c r="V85" s="51"/>
      <c r="W85" s="136"/>
      <c r="X85" s="51"/>
      <c r="Y85" s="51"/>
      <c r="Z85" s="136"/>
      <c r="AA85" s="51"/>
    </row>
    <row r="86" spans="1:27" x14ac:dyDescent="0.2">
      <c r="A86" s="134"/>
      <c r="B86" s="135"/>
      <c r="C86" s="51"/>
      <c r="D86" s="103"/>
      <c r="E86" s="51"/>
      <c r="F86" s="51"/>
      <c r="G86" s="51"/>
      <c r="H86" s="51"/>
      <c r="I86" s="51"/>
      <c r="J86" s="51"/>
      <c r="K86" s="51"/>
      <c r="L86" s="136"/>
      <c r="M86" s="51"/>
      <c r="N86" s="51"/>
      <c r="O86" s="51"/>
      <c r="P86" s="51"/>
      <c r="Q86" s="136"/>
      <c r="R86" s="51"/>
      <c r="S86" s="136"/>
      <c r="T86" s="137"/>
      <c r="U86" s="51"/>
      <c r="V86" s="51"/>
      <c r="W86" s="136"/>
      <c r="X86" s="51"/>
      <c r="Y86" s="51"/>
      <c r="Z86" s="136"/>
      <c r="AA86" s="51"/>
    </row>
    <row r="87" spans="1:27" x14ac:dyDescent="0.2">
      <c r="A87" s="50"/>
      <c r="B87" s="102"/>
      <c r="C87" s="51"/>
      <c r="D87" s="103"/>
      <c r="E87" s="103"/>
      <c r="F87" s="51"/>
      <c r="G87" s="51"/>
      <c r="H87" s="51"/>
      <c r="I87" s="51"/>
      <c r="J87" s="51"/>
      <c r="K87" s="51"/>
      <c r="L87" s="104"/>
      <c r="M87" s="51"/>
      <c r="N87" s="51"/>
      <c r="O87" s="51"/>
      <c r="P87" s="51"/>
      <c r="Q87" s="105"/>
      <c r="R87" s="51"/>
      <c r="S87" s="106"/>
      <c r="T87" s="51"/>
      <c r="U87" s="51"/>
      <c r="V87" s="51"/>
      <c r="W87" s="106"/>
      <c r="X87" s="51"/>
      <c r="Y87" s="51"/>
      <c r="Z87" s="106"/>
      <c r="AA87" s="51"/>
    </row>
    <row r="88" spans="1:27" x14ac:dyDescent="0.2">
      <c r="A88" s="50"/>
      <c r="B88" s="102"/>
      <c r="C88" s="51"/>
      <c r="D88" s="103"/>
      <c r="E88" s="103"/>
      <c r="F88" s="51"/>
      <c r="G88" s="51"/>
      <c r="H88" s="51"/>
      <c r="I88" s="51"/>
      <c r="J88" s="51"/>
      <c r="K88" s="51"/>
      <c r="L88" s="104"/>
      <c r="M88" s="51"/>
      <c r="N88" s="51"/>
      <c r="O88" s="51"/>
      <c r="P88" s="51"/>
      <c r="Q88" s="105"/>
      <c r="R88" s="51"/>
      <c r="S88" s="106"/>
      <c r="T88" s="51"/>
      <c r="U88" s="51"/>
      <c r="V88" s="51"/>
      <c r="W88" s="106"/>
      <c r="X88" s="51"/>
      <c r="Y88" s="51"/>
      <c r="Z88" s="106"/>
      <c r="AA88" s="51"/>
    </row>
    <row r="89" spans="1:27" ht="18.75" thickBot="1" x14ac:dyDescent="0.3">
      <c r="A89" s="53"/>
      <c r="B89" s="54"/>
      <c r="C89" s="53"/>
      <c r="D89" s="94"/>
      <c r="E89" s="94"/>
      <c r="F89" s="133"/>
      <c r="G89" s="133"/>
      <c r="H89" s="89"/>
      <c r="I89" s="89"/>
      <c r="J89" s="132"/>
      <c r="K89" s="89"/>
      <c r="L89" s="54"/>
      <c r="M89" s="54"/>
      <c r="N89" s="54"/>
      <c r="O89" s="54"/>
      <c r="P89" s="55"/>
      <c r="Q89" s="56"/>
      <c r="R89" s="53"/>
      <c r="S89" s="56"/>
      <c r="T89" s="55"/>
      <c r="U89" s="55"/>
      <c r="V89" s="53"/>
      <c r="W89" s="56"/>
      <c r="X89" s="53"/>
      <c r="Y89" s="55"/>
      <c r="Z89" s="56"/>
      <c r="AA89" s="53"/>
    </row>
    <row r="90" spans="1:27" ht="18.75" thickTop="1" x14ac:dyDescent="0.25">
      <c r="A90" s="53"/>
      <c r="B90" s="57" t="s">
        <v>168</v>
      </c>
      <c r="C90" s="57"/>
      <c r="D90" s="95"/>
      <c r="E90" s="95"/>
      <c r="F90" s="57"/>
      <c r="G90" s="122"/>
      <c r="H90" s="57"/>
      <c r="I90" s="57"/>
      <c r="J90" s="131"/>
      <c r="K90" s="57"/>
      <c r="L90" s="57" t="s">
        <v>169</v>
      </c>
      <c r="M90" s="57"/>
      <c r="N90" s="53"/>
      <c r="O90" s="53"/>
      <c r="P90" s="53"/>
      <c r="Q90" s="53"/>
      <c r="R90" s="53"/>
      <c r="S90" s="53"/>
      <c r="T90" s="55"/>
      <c r="U90" s="53"/>
      <c r="V90" s="55"/>
      <c r="W90" s="53"/>
      <c r="X90" s="53"/>
      <c r="Y90" s="55"/>
      <c r="Z90" s="53"/>
      <c r="AA90" s="53"/>
    </row>
    <row r="91" spans="1:27" ht="18" x14ac:dyDescent="0.25">
      <c r="A91" s="53"/>
      <c r="B91" s="57" t="s">
        <v>173</v>
      </c>
      <c r="C91" s="57"/>
      <c r="D91" s="95"/>
      <c r="E91" s="95"/>
      <c r="F91" s="57"/>
      <c r="G91" s="122"/>
      <c r="H91" s="57"/>
      <c r="I91" s="57"/>
      <c r="J91" s="57"/>
      <c r="K91" s="57"/>
      <c r="L91" s="57" t="s">
        <v>170</v>
      </c>
      <c r="M91" s="57"/>
      <c r="N91" s="53"/>
      <c r="O91" s="53"/>
      <c r="P91" s="53"/>
      <c r="Q91" s="53"/>
      <c r="R91" s="53"/>
      <c r="S91" s="53"/>
      <c r="T91" s="55"/>
      <c r="U91" s="53"/>
      <c r="V91" s="53"/>
      <c r="W91" s="53"/>
      <c r="X91" s="53"/>
      <c r="Y91" s="53"/>
      <c r="Z91" s="53"/>
      <c r="AA91" s="53"/>
    </row>
    <row r="92" spans="1:27" ht="18" x14ac:dyDescent="0.25">
      <c r="A92" s="53"/>
      <c r="B92" s="57" t="s">
        <v>174</v>
      </c>
      <c r="C92" s="53"/>
      <c r="D92" s="94"/>
      <c r="E92" s="94"/>
      <c r="F92" s="57"/>
      <c r="G92" s="55"/>
      <c r="H92" s="53"/>
      <c r="I92" s="57"/>
      <c r="J92" s="57"/>
      <c r="K92" s="53"/>
      <c r="L92" s="57" t="s">
        <v>171</v>
      </c>
      <c r="M92" s="53"/>
      <c r="N92" s="53"/>
      <c r="O92" s="53"/>
      <c r="P92" s="53"/>
      <c r="Q92" s="53"/>
      <c r="R92" s="53"/>
      <c r="S92" s="53"/>
      <c r="T92" s="55"/>
      <c r="U92" s="53"/>
      <c r="V92" s="53"/>
      <c r="W92" s="53"/>
      <c r="X92" s="53"/>
      <c r="Y92" s="53"/>
      <c r="Z92" s="53"/>
      <c r="AA92" s="53"/>
    </row>
    <row r="93" spans="1:27" ht="18" x14ac:dyDescent="0.25">
      <c r="A93" s="1"/>
      <c r="B93" s="57" t="s">
        <v>172</v>
      </c>
      <c r="C93" s="1"/>
      <c r="D93" s="1"/>
      <c r="E93" s="1"/>
      <c r="F93" s="57"/>
      <c r="G93" s="1"/>
      <c r="H93" s="1"/>
      <c r="I93" s="57"/>
      <c r="J93" s="57"/>
      <c r="K93" s="1"/>
      <c r="L93" s="57" t="s">
        <v>172</v>
      </c>
      <c r="M93" s="49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23.25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18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23.25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18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23.25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18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8:14" ht="23.25" x14ac:dyDescent="0.35">
      <c r="H97" s="1"/>
      <c r="I97" s="1"/>
      <c r="J97" s="1"/>
      <c r="K97" s="1"/>
      <c r="L97" s="1"/>
      <c r="M97" s="1"/>
      <c r="N97" s="118"/>
    </row>
    <row r="98" spans="8:14" ht="23.25" x14ac:dyDescent="0.35">
      <c r="H98" s="1"/>
      <c r="I98" s="1"/>
      <c r="J98" s="1"/>
      <c r="K98" s="1"/>
      <c r="L98" s="1"/>
      <c r="M98" s="1"/>
      <c r="N98" s="118"/>
    </row>
    <row r="99" spans="8:14" ht="23.25" x14ac:dyDescent="0.35">
      <c r="H99" s="1"/>
      <c r="I99" s="1"/>
      <c r="J99" s="1"/>
      <c r="K99" s="1"/>
      <c r="L99" s="1"/>
      <c r="M99" s="1"/>
      <c r="N99" s="118"/>
    </row>
    <row r="100" spans="8:14" ht="23.25" x14ac:dyDescent="0.35">
      <c r="H100" s="1"/>
      <c r="I100" s="1"/>
      <c r="J100" s="1"/>
      <c r="K100" s="48"/>
      <c r="L100" s="1"/>
      <c r="M100" s="1"/>
      <c r="N100" s="119"/>
    </row>
    <row r="101" spans="8:14" ht="23.25" x14ac:dyDescent="0.35">
      <c r="H101" s="1"/>
      <c r="I101" s="1"/>
      <c r="J101" s="1"/>
      <c r="K101" s="1"/>
      <c r="L101" s="1"/>
      <c r="M101" s="1"/>
      <c r="N101" s="118"/>
    </row>
    <row r="106" spans="8:14" ht="15.75" x14ac:dyDescent="0.25">
      <c r="H106" s="48"/>
      <c r="I106" s="1"/>
      <c r="J106" s="1"/>
      <c r="K106" s="1"/>
      <c r="L106" s="1"/>
      <c r="M106" s="1"/>
      <c r="N106" s="1"/>
    </row>
    <row r="107" spans="8:14" ht="15.75" x14ac:dyDescent="0.25">
      <c r="H107" s="48"/>
      <c r="I107" s="1"/>
      <c r="J107" s="1"/>
      <c r="K107" s="1"/>
      <c r="L107" s="1"/>
      <c r="M107" s="1"/>
      <c r="N107" s="1"/>
    </row>
    <row r="108" spans="8:14" ht="15.75" x14ac:dyDescent="0.25">
      <c r="H108" s="48"/>
      <c r="I108" s="1"/>
      <c r="J108" s="1"/>
      <c r="K108" s="1"/>
      <c r="L108" s="1"/>
      <c r="M108" s="1"/>
      <c r="N108" s="1"/>
    </row>
  </sheetData>
  <mergeCells count="30">
    <mergeCell ref="X5:X7"/>
    <mergeCell ref="Y5:Y7"/>
    <mergeCell ref="Z5:Z7"/>
    <mergeCell ref="AA5:AA7"/>
    <mergeCell ref="D6:E6"/>
    <mergeCell ref="F6:F7"/>
    <mergeCell ref="G6:G7"/>
    <mergeCell ref="Q5:Q7"/>
    <mergeCell ref="R5:R7"/>
    <mergeCell ref="M5:M7"/>
    <mergeCell ref="N5:N7"/>
    <mergeCell ref="O5:O7"/>
    <mergeCell ref="P5:P7"/>
    <mergeCell ref="W5:W7"/>
    <mergeCell ref="A1:AA1"/>
    <mergeCell ref="A2:AA2"/>
    <mergeCell ref="A3:AA3"/>
    <mergeCell ref="A5:A7"/>
    <mergeCell ref="B5:B7"/>
    <mergeCell ref="C5:C7"/>
    <mergeCell ref="D5:G5"/>
    <mergeCell ref="H5:H7"/>
    <mergeCell ref="I5:I7"/>
    <mergeCell ref="J5:J7"/>
    <mergeCell ref="S5:S7"/>
    <mergeCell ref="T5:T7"/>
    <mergeCell ref="U5:U7"/>
    <mergeCell ref="V5:V7"/>
    <mergeCell ref="K5:K7"/>
    <mergeCell ref="L5:L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</vt:lpstr>
      <vt:lpstr>GASTOS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edwa11</dc:creator>
  <cp:lastModifiedBy>edwa11</cp:lastModifiedBy>
  <dcterms:created xsi:type="dcterms:W3CDTF">2020-10-13T16:22:44Z</dcterms:created>
  <dcterms:modified xsi:type="dcterms:W3CDTF">2020-10-16T13:21:25Z</dcterms:modified>
</cp:coreProperties>
</file>